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ПСЭР 2024-2026" sheetId="1" r:id="rId1"/>
  </sheets>
  <definedNames>
    <definedName name="_xlnm.Print_Area" localSheetId="0">'ПСЭР 2024-2026'!$A$1:$G$90</definedName>
  </definedNames>
  <calcPr calcId="152511"/>
</workbook>
</file>

<file path=xl/calcChain.xml><?xml version="1.0" encoding="utf-8"?>
<calcChain xmlns="http://schemas.openxmlformats.org/spreadsheetml/2006/main">
  <c r="E59" i="1" l="1"/>
  <c r="E79" i="1" l="1"/>
  <c r="F79" i="1"/>
  <c r="G79" i="1"/>
  <c r="D79" i="1"/>
  <c r="E75" i="1" l="1"/>
  <c r="E73" i="1"/>
  <c r="E70" i="1"/>
  <c r="E67" i="1"/>
  <c r="E64" i="1"/>
  <c r="E56" i="1"/>
  <c r="E51" i="1"/>
  <c r="E49" i="1"/>
  <c r="D75" i="1"/>
  <c r="D73" i="1"/>
  <c r="D70" i="1"/>
  <c r="D67" i="1"/>
  <c r="D64" i="1"/>
  <c r="D59" i="1"/>
  <c r="D56" i="1"/>
  <c r="D51" i="1"/>
  <c r="D49" i="1"/>
  <c r="D88" i="1"/>
  <c r="E11" i="1" l="1"/>
  <c r="F11" i="1" l="1"/>
  <c r="G11" i="1" l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D31" i="1" l="1"/>
  <c r="G42" i="1" l="1"/>
  <c r="F51" i="1"/>
  <c r="G51" i="1"/>
  <c r="F42" i="1"/>
  <c r="E42" i="1"/>
  <c r="D42" i="1"/>
  <c r="F75" i="1" l="1"/>
  <c r="G75" i="1"/>
  <c r="C80" i="1"/>
  <c r="G8" i="1" l="1"/>
  <c r="G23" i="1" s="1"/>
  <c r="F8" i="1"/>
  <c r="F23" i="1" s="1"/>
  <c r="E8" i="1" l="1"/>
  <c r="E23" i="1" l="1"/>
  <c r="D11" i="1"/>
  <c r="D8" i="1"/>
  <c r="D23" i="1" l="1"/>
  <c r="D24" i="1" l="1"/>
  <c r="E24" i="1"/>
  <c r="F24" i="1"/>
  <c r="G24" i="1"/>
  <c r="E31" i="1"/>
  <c r="F31" i="1"/>
  <c r="G31" i="1"/>
  <c r="E38" i="1"/>
  <c r="F38" i="1"/>
  <c r="G38" i="1"/>
  <c r="D38" i="1"/>
  <c r="F73" i="1"/>
  <c r="G73" i="1"/>
  <c r="F70" i="1"/>
  <c r="G70" i="1"/>
  <c r="F67" i="1"/>
  <c r="G67" i="1"/>
  <c r="F64" i="1"/>
  <c r="G64" i="1"/>
  <c r="F59" i="1"/>
  <c r="G59" i="1"/>
  <c r="F56" i="1"/>
  <c r="G56" i="1"/>
  <c r="F49" i="1"/>
  <c r="G49" i="1"/>
  <c r="G37" i="1" l="1"/>
  <c r="F37" i="1"/>
  <c r="D37" i="1"/>
  <c r="E37" i="1"/>
  <c r="E88" i="1" l="1"/>
  <c r="F88" i="1"/>
  <c r="G88" i="1"/>
</calcChain>
</file>

<file path=xl/sharedStrings.xml><?xml version="1.0" encoding="utf-8"?>
<sst xmlns="http://schemas.openxmlformats.org/spreadsheetml/2006/main" count="237" uniqueCount="187">
  <si>
    <t xml:space="preserve">Параметры прогноза </t>
  </si>
  <si>
    <t>Единица измерения</t>
  </si>
  <si>
    <t>финансовый год</t>
  </si>
  <si>
    <t xml:space="preserve">финансовый год </t>
  </si>
  <si>
    <t>Плановый период</t>
  </si>
  <si>
    <t>1. Доходы и расходы</t>
  </si>
  <si>
    <t>тыс. руб.</t>
  </si>
  <si>
    <t>человек</t>
  </si>
  <si>
    <t>единиц</t>
  </si>
  <si>
    <t>№ п/п</t>
  </si>
  <si>
    <t>1.1</t>
  </si>
  <si>
    <t>1.1.1</t>
  </si>
  <si>
    <t>1.1.2</t>
  </si>
  <si>
    <t>1.2</t>
  </si>
  <si>
    <t>1.3</t>
  </si>
  <si>
    <t>Доходы, всего, в том числе</t>
  </si>
  <si>
    <t>Налоговые и неналоговые доходы</t>
  </si>
  <si>
    <t>Безвозмездные поступления</t>
  </si>
  <si>
    <t xml:space="preserve"> Дефицит (-)  / Профицит (+) бюджета</t>
  </si>
  <si>
    <t>1.2.1</t>
  </si>
  <si>
    <t>1.2.2</t>
  </si>
  <si>
    <t>1.2.3</t>
  </si>
  <si>
    <t>1.2.4</t>
  </si>
  <si>
    <t>1.2.6</t>
  </si>
  <si>
    <t>1.2.7</t>
  </si>
  <si>
    <t>1.2.8</t>
  </si>
  <si>
    <t>1.2.9</t>
  </si>
  <si>
    <t>1.2.10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</si>
  <si>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</si>
  <si>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</si>
  <si>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</si>
  <si>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</si>
  <si>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</si>
  <si>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Культура </t>
  </si>
  <si>
    <t>Социальная политика</t>
  </si>
  <si>
    <t xml:space="preserve"> Благоустройство территории</t>
  </si>
  <si>
    <t>4</t>
  </si>
  <si>
    <t>Молодежная политика, культура, физическая культура и спорт, досуг.</t>
  </si>
  <si>
    <t>Опека и попечительство</t>
  </si>
  <si>
    <t>2</t>
  </si>
  <si>
    <t xml:space="preserve"> Население округа</t>
  </si>
  <si>
    <t>3</t>
  </si>
  <si>
    <t>Установка, содержание и ремонт ограждений газонов</t>
  </si>
  <si>
    <t>Снос деревьев угроз</t>
  </si>
  <si>
    <t>5</t>
  </si>
  <si>
    <t xml:space="preserve"> спортивных;</t>
  </si>
  <si>
    <t>военно-патриотических;</t>
  </si>
  <si>
    <t>досуговых;</t>
  </si>
  <si>
    <t>праздничных;</t>
  </si>
  <si>
    <t>по сохранению и развитию местных традиций и обрядов</t>
  </si>
  <si>
    <t>5.1</t>
  </si>
  <si>
    <t>5.1.1</t>
  </si>
  <si>
    <t>Текущий ремонт придомовых территорий и территорий дворов (в том числе аварийный ремонт)</t>
  </si>
  <si>
    <t>5.2</t>
  </si>
  <si>
    <t>5.2.1</t>
  </si>
  <si>
    <t>5.2.2</t>
  </si>
  <si>
    <t>5.2.3</t>
  </si>
  <si>
    <t>Уборочная площадь территорий детских площадок</t>
  </si>
  <si>
    <t>5.3</t>
  </si>
  <si>
    <t>5.3.1</t>
  </si>
  <si>
    <t>5.3.2</t>
  </si>
  <si>
    <t>5.4</t>
  </si>
  <si>
    <t>5.4.1</t>
  </si>
  <si>
    <t>5.4.2</t>
  </si>
  <si>
    <t>5.4.3</t>
  </si>
  <si>
    <t>5.4.4</t>
  </si>
  <si>
    <t>5.6.1</t>
  </si>
  <si>
    <t>Количество Урн</t>
  </si>
  <si>
    <t>5.5</t>
  </si>
  <si>
    <t>6</t>
  </si>
  <si>
    <t>7</t>
  </si>
  <si>
    <t>7.1</t>
  </si>
  <si>
    <t>7.2</t>
  </si>
  <si>
    <t>5.6</t>
  </si>
  <si>
    <t>5.7</t>
  </si>
  <si>
    <t>5.8</t>
  </si>
  <si>
    <t>5.9</t>
  </si>
  <si>
    <t>5.10</t>
  </si>
  <si>
    <t>5.5.1</t>
  </si>
  <si>
    <t>Участие в обеспечении чистоты и порядка на территории муниципального образования</t>
  </si>
  <si>
    <t>5.7.1</t>
  </si>
  <si>
    <t>5.7.2</t>
  </si>
  <si>
    <t>Содержание территорий зеленых насаждений внутриквартального озеленения</t>
  </si>
  <si>
    <t>5.8.1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</si>
  <si>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</si>
  <si>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5.9.1</t>
  </si>
  <si>
    <t>м.кв.</t>
  </si>
  <si>
    <t>м.п.</t>
  </si>
  <si>
    <t>шт.</t>
  </si>
  <si>
    <t>м.кв</t>
  </si>
  <si>
    <t>4.1</t>
  </si>
  <si>
    <t>4.1.1</t>
  </si>
  <si>
    <t>4.1.2</t>
  </si>
  <si>
    <t>4.1.3</t>
  </si>
  <si>
    <t>Иные мероприятия проводимых для жителей округа</t>
  </si>
  <si>
    <t>Количество  мероприятий, проводимых для жителей округа, из них:</t>
  </si>
  <si>
    <t>6.1.</t>
  </si>
  <si>
    <t>6.1.1</t>
  </si>
  <si>
    <t>Мероприятия по ГО и ЧС</t>
  </si>
  <si>
    <t>6.1.2</t>
  </si>
  <si>
    <t>6.1.3</t>
  </si>
  <si>
    <t>6.1.4</t>
  </si>
  <si>
    <t>6.1.5</t>
  </si>
  <si>
    <t>6.1.6</t>
  </si>
  <si>
    <t>Мероприятия по профилактике дорожно-транспортного травматизма</t>
  </si>
  <si>
    <t>Мероприятия по профилактике правонарушений</t>
  </si>
  <si>
    <t>Мероприятия по профилактике незаконного потребления наркотических средств</t>
  </si>
  <si>
    <t>Мероприятия по профилактике терроризма и экстремизма</t>
  </si>
  <si>
    <t>Средства массовой информации</t>
  </si>
  <si>
    <t>Количество выпускаемых газет</t>
  </si>
  <si>
    <t>Количество выпускаемых спец. выпусков</t>
  </si>
  <si>
    <t>Экз.</t>
  </si>
  <si>
    <t xml:space="preserve"> Количество  мероприятий, проводимых для жителей округа, из них:</t>
  </si>
  <si>
    <t>Детских дошкольных учреждений (ясли-сады);</t>
  </si>
  <si>
    <t>Образовательных учреждений (школы);</t>
  </si>
  <si>
    <t>Учреждений дополнительного образования.</t>
  </si>
  <si>
    <t>4.2</t>
  </si>
  <si>
    <t>4.2.1</t>
  </si>
  <si>
    <t>4.2.2</t>
  </si>
  <si>
    <t>4.2.3</t>
  </si>
  <si>
    <t>4.2.4</t>
  </si>
  <si>
    <t>4.2.5</t>
  </si>
  <si>
    <t>1.2.5</t>
  </si>
  <si>
    <t>Охрана окружающей среды</t>
  </si>
  <si>
    <t>6.1.7</t>
  </si>
  <si>
    <t>Участие в создании условий для реализации мер, направленных на укрепление межнационального и межконфессионального согласия</t>
  </si>
  <si>
    <t>Участие в мероприятиях по охране окружающей среды в границах Муниципального образования Гавань</t>
  </si>
  <si>
    <t>Количество образовательных учреждений на территории округа, в том числе:</t>
  </si>
  <si>
    <t>Установка и содержание малых архитектурных форм, уличной мебели и хозяйственно-бытового оборудования, в том числе:</t>
  </si>
  <si>
    <t>Содержание внутриквартальных территорий в части обеспечения ремонта покрытий, расположенных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</si>
  <si>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</si>
  <si>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Поставка прокаленного песка в песочницы</t>
  </si>
  <si>
    <t>Размещение детских площадок</t>
  </si>
  <si>
    <t>5.2.4</t>
  </si>
  <si>
    <t>Ремонт детского игрового оборудования, резинового покрытия</t>
  </si>
  <si>
    <t>Размещение информационных щитов</t>
  </si>
  <si>
    <t>Размещение информационных табличек</t>
  </si>
  <si>
    <t>Размещение уличной мебели</t>
  </si>
  <si>
    <t>Уборка дорожек в скверах</t>
  </si>
  <si>
    <t>5.6.2</t>
  </si>
  <si>
    <t>Уборка территорий детских площадок</t>
  </si>
  <si>
    <t>Организация работ по компенсационному озеленению в отношении территорий ЗНОП местного значения, осуществляемому в соответствии с законом СПб</t>
  </si>
  <si>
    <t>Посадка деревьев</t>
  </si>
  <si>
    <t>Посадка кустарников</t>
  </si>
  <si>
    <t>Временное размещение, содержание, включая ремонт, элементов оформление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</si>
  <si>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Новогоднее оформление фасадов</t>
  </si>
  <si>
    <t>Диагностика и ремонт новогоднего оборудования</t>
  </si>
  <si>
    <t>Размещение, содержание и ремонт ограждений газонов</t>
  </si>
  <si>
    <t>Ремонт ограждений газонов</t>
  </si>
  <si>
    <t>Уборка территорий зеленых насаждений внутриквартального озеленения</t>
  </si>
  <si>
    <t>Создание (размещение), переустройство, восстановление и ремонт зеленых насаждений, расположенных на территориях ЗНОП местного значения (кронирование, омолаживание, санитарная прочистка)</t>
  </si>
  <si>
    <t>Экспертиза результатов проведения работ по благоустройству</t>
  </si>
  <si>
    <t>5.5.2</t>
  </si>
  <si>
    <t>5.9.2</t>
  </si>
  <si>
    <t>1.2.11</t>
  </si>
  <si>
    <t>Условно утвержденные расходы на первый и второй год планового периода</t>
  </si>
  <si>
    <t>ПРОГНОЗ СОЦИАЛЬНО-ЭКОНОМИЧЕСКОГО РАЗВИТИЯ ВНУТРИГОРОДСКОГО МУНИЦИПАЛЬНОГО ОБРАЗОВАНИЯ САНКТ-ПЕТЕРБУРГА МУНИЦИПАЛЬНОГО ОКРУГА ГАВАНЬ НА 2024-2026 ГГ.</t>
  </si>
  <si>
    <t>Текущий 2023</t>
  </si>
  <si>
    <t>Очередной 2024</t>
  </si>
  <si>
    <t>2025 г.</t>
  </si>
  <si>
    <t>2026  г.</t>
  </si>
  <si>
    <t>Физическая культура и спорт</t>
  </si>
  <si>
    <t>Расходы, в том числе</t>
  </si>
  <si>
    <t>СМИ</t>
  </si>
  <si>
    <t>2.1</t>
  </si>
  <si>
    <t>Численность постоянного населения муниципального образования, в том числе</t>
  </si>
  <si>
    <t>2.1.2</t>
  </si>
  <si>
    <t>2.1.1</t>
  </si>
  <si>
    <t>2.1.3</t>
  </si>
  <si>
    <t>В возрасте до 14-ти лет</t>
  </si>
  <si>
    <t>в возрасте от 80 до 100 лет</t>
  </si>
  <si>
    <t>в трудоспособном возрасте</t>
  </si>
  <si>
    <t>2.2</t>
  </si>
  <si>
    <t>Количество жителей пенсионного возраста, проживающих в муниципальном образовании</t>
  </si>
  <si>
    <t>Количество ветеранов войны, проживающих в муниципальном образовании</t>
  </si>
  <si>
    <t>2.3</t>
  </si>
  <si>
    <t>3.1</t>
  </si>
  <si>
    <t>3.2</t>
  </si>
  <si>
    <t>3.3</t>
  </si>
  <si>
    <t>3.4</t>
  </si>
  <si>
    <t>3.5</t>
  </si>
  <si>
    <t>Количество детей, находящихся под опекой, и состоящих на учете</t>
  </si>
  <si>
    <t>количество детей, на которых производится выплата пособия;</t>
  </si>
  <si>
    <t>Количество приемных семей</t>
  </si>
  <si>
    <t>Количество детей, переданных на воспитание в приемные семьи</t>
  </si>
  <si>
    <t>Количество недееспособных граждан, состоящих на учете в округе</t>
  </si>
  <si>
    <t xml:space="preserve">Приложение 1
к Постановлению МА МО Гавань 
от 18.10.2023  №48-ПА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</si>
</sst>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/>
    <xf numFmtId="0" fontId="7" fillId="0" borderId="0" xfId="0" applyFont="1"/>
    <xf numFmtId="164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/>
    <xf numFmtId="166" fontId="4" fillId="0" borderId="0" xfId="0" applyNumberFormat="1" applyFont="1"/>
    <xf numFmtId="0" fontId="1" fillId="2" borderId="1" xfId="0" applyFont="1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vertical="center" wrapText="1"/>
    </xf>
    <xf numFmtId="165" fontId="8" fillId="4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right" vertical="center"/>
    </xf>
    <xf numFmtId="166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right"/>
    </xf>
    <xf numFmtId="165" fontId="8" fillId="4" borderId="11" xfId="0" applyNumberFormat="1" applyFont="1" applyFill="1" applyBorder="1" applyAlignment="1">
      <alignment vertical="center" wrapText="1"/>
    </xf>
    <xf numFmtId="49" fontId="2" fillId="3" borderId="9" xfId="0" applyNumberFormat="1" applyFont="1" applyFill="1" applyBorder="1" applyAlignment="1">
      <alignment horizontal="right"/>
    </xf>
    <xf numFmtId="166" fontId="6" fillId="3" borderId="11" xfId="0" applyNumberFormat="1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right"/>
    </xf>
    <xf numFmtId="166" fontId="9" fillId="2" borderId="11" xfId="0" applyNumberFormat="1" applyFont="1" applyFill="1" applyBorder="1" applyAlignment="1">
      <alignment horizontal="right" vertical="center" wrapText="1"/>
    </xf>
    <xf numFmtId="49" fontId="2" fillId="4" borderId="9" xfId="0" applyNumberFormat="1" applyFont="1" applyFill="1" applyBorder="1" applyAlignment="1">
      <alignment horizontal="right"/>
    </xf>
    <xf numFmtId="0" fontId="2" fillId="4" borderId="11" xfId="0" applyNumberFormat="1" applyFont="1" applyFill="1" applyBorder="1" applyAlignment="1">
      <alignment horizontal="right" vertical="center"/>
    </xf>
    <xf numFmtId="49" fontId="10" fillId="2" borderId="9" xfId="0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 horizontal="right" vertical="center"/>
    </xf>
    <xf numFmtId="1" fontId="10" fillId="2" borderId="11" xfId="0" applyNumberFormat="1" applyFont="1" applyFill="1" applyBorder="1" applyAlignment="1">
      <alignment horizontal="right" vertical="center"/>
    </xf>
    <xf numFmtId="49" fontId="1" fillId="4" borderId="9" xfId="0" applyNumberFormat="1" applyFont="1" applyFill="1" applyBorder="1" applyAlignment="1">
      <alignment horizontal="right"/>
    </xf>
    <xf numFmtId="1" fontId="2" fillId="4" borderId="11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right" vertical="center" wrapText="1"/>
    </xf>
    <xf numFmtId="1" fontId="2" fillId="2" borderId="11" xfId="0" applyNumberFormat="1" applyFont="1" applyFill="1" applyBorder="1" applyAlignment="1">
      <alignment horizontal="right" vertical="center"/>
    </xf>
    <xf numFmtId="1" fontId="5" fillId="2" borderId="11" xfId="0" applyNumberFormat="1" applyFont="1" applyFill="1" applyBorder="1" applyAlignment="1">
      <alignment horizontal="right" vertical="center" wrapText="1"/>
    </xf>
    <xf numFmtId="1" fontId="2" fillId="4" borderId="11" xfId="0" applyNumberFormat="1" applyFont="1" applyFill="1" applyBorder="1" applyAlignment="1">
      <alignment horizontal="right" vertical="center" wrapText="1"/>
    </xf>
    <xf numFmtId="49" fontId="1" fillId="2" borderId="9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 wrapText="1"/>
    </xf>
    <xf numFmtId="49" fontId="1" fillId="3" borderId="9" xfId="0" applyNumberFormat="1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49" fontId="1" fillId="3" borderId="12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/>
    </xf>
    <xf numFmtId="0" fontId="0" fillId="3" borderId="2" xfId="0" applyFill="1" applyBorder="1" applyAlignment="1"/>
    <xf numFmtId="0" fontId="0" fillId="0" borderId="0" xfId="0" applyFont="1" applyBorder="1" applyAlignment="1">
      <alignment horizontal="right"/>
    </xf>
    <xf numFmtId="0" fontId="0" fillId="0" borderId="0" xfId="0" applyBorder="1" applyAlignment="1"/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ECFF"/>
      <color rgb="FFCCFF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tabSelected="1" view="pageBreakPreview" zoomScaleSheetLayoutView="100" workbookViewId="0">
      <selection activeCell="T7" sqref="T7"/>
    </sheetView>
  </sheetViews>
  <sheetFormatPr defaultRowHeight="15" x14ac:dyDescent="0.25"/>
  <cols>
    <col min="1" max="1" width="6.42578125" style="5" customWidth="1"/>
    <col min="2" max="2" width="35.7109375" style="6" customWidth="1"/>
    <col min="3" max="3" width="12.5703125" customWidth="1"/>
    <col min="4" max="4" width="16.5703125" customWidth="1"/>
    <col min="5" max="5" width="14.85546875" customWidth="1"/>
    <col min="6" max="6" width="13.140625" customWidth="1"/>
    <col min="7" max="7" width="13.85546875" customWidth="1"/>
    <col min="8" max="8" width="14.85546875" customWidth="1"/>
  </cols>
  <sheetData>
    <row r="1" spans="1:9" ht="49.5" customHeight="1" x14ac:dyDescent="0.25">
      <c r="A1" s="113"/>
      <c r="B1" s="114"/>
      <c r="C1" s="114"/>
      <c r="D1" s="114"/>
      <c r="E1" s="101" t="s">
        <v>186</v>
      </c>
      <c r="F1" s="101"/>
      <c r="G1" s="101"/>
    </row>
    <row r="2" spans="1:9" ht="62.25" customHeight="1" x14ac:dyDescent="0.25">
      <c r="A2" s="104" t="s">
        <v>156</v>
      </c>
      <c r="B2" s="105"/>
      <c r="C2" s="105"/>
      <c r="D2" s="105"/>
      <c r="E2" s="105"/>
      <c r="F2" s="105"/>
      <c r="G2" s="105"/>
    </row>
    <row r="3" spans="1:9" ht="7.5" customHeight="1" thickBot="1" x14ac:dyDescent="0.3">
      <c r="A3" s="111"/>
      <c r="B3" s="112"/>
      <c r="C3" s="112"/>
      <c r="D3" s="112"/>
      <c r="E3" s="112"/>
      <c r="F3" s="112"/>
      <c r="G3" s="112"/>
    </row>
    <row r="4" spans="1:9" ht="27.75" customHeight="1" x14ac:dyDescent="0.25">
      <c r="A4" s="102" t="s">
        <v>9</v>
      </c>
      <c r="B4" s="107" t="s">
        <v>0</v>
      </c>
      <c r="C4" s="109" t="s">
        <v>1</v>
      </c>
      <c r="D4" s="58" t="s">
        <v>157</v>
      </c>
      <c r="E4" s="58" t="s">
        <v>158</v>
      </c>
      <c r="F4" s="115" t="s">
        <v>4</v>
      </c>
      <c r="G4" s="116"/>
    </row>
    <row r="5" spans="1:9" ht="35.25" customHeight="1" x14ac:dyDescent="0.25">
      <c r="A5" s="103"/>
      <c r="B5" s="108"/>
      <c r="C5" s="110"/>
      <c r="D5" s="49" t="s">
        <v>2</v>
      </c>
      <c r="E5" s="49" t="s">
        <v>3</v>
      </c>
      <c r="F5" s="117"/>
      <c r="G5" s="118"/>
    </row>
    <row r="6" spans="1:9" ht="17.25" customHeight="1" x14ac:dyDescent="0.25">
      <c r="A6" s="103"/>
      <c r="B6" s="108"/>
      <c r="C6" s="110"/>
      <c r="D6" s="4"/>
      <c r="E6" s="4"/>
      <c r="F6" s="49" t="s">
        <v>159</v>
      </c>
      <c r="G6" s="59" t="s">
        <v>160</v>
      </c>
    </row>
    <row r="7" spans="1:9" ht="15.75" x14ac:dyDescent="0.25">
      <c r="A7" s="60">
        <v>1</v>
      </c>
      <c r="B7" s="11" t="s">
        <v>5</v>
      </c>
      <c r="C7" s="16"/>
      <c r="D7" s="17"/>
      <c r="E7" s="17"/>
      <c r="F7" s="18"/>
      <c r="G7" s="61"/>
    </row>
    <row r="8" spans="1:9" s="1" customFormat="1" ht="15.75" x14ac:dyDescent="0.25">
      <c r="A8" s="62" t="s">
        <v>10</v>
      </c>
      <c r="B8" s="19" t="s">
        <v>15</v>
      </c>
      <c r="C8" s="20" t="s">
        <v>6</v>
      </c>
      <c r="D8" s="10">
        <f>D9+D10</f>
        <v>105256.5</v>
      </c>
      <c r="E8" s="10">
        <f>E9+E10</f>
        <v>106260.2</v>
      </c>
      <c r="F8" s="10">
        <f>SUM(F9:F10)</f>
        <v>111241.7</v>
      </c>
      <c r="G8" s="63">
        <f>SUM(G9:G10)</f>
        <v>107807.3</v>
      </c>
    </row>
    <row r="9" spans="1:9" x14ac:dyDescent="0.25">
      <c r="A9" s="64" t="s">
        <v>11</v>
      </c>
      <c r="B9" s="26" t="s">
        <v>16</v>
      </c>
      <c r="C9" s="46" t="s">
        <v>6</v>
      </c>
      <c r="D9" s="27">
        <v>12988</v>
      </c>
      <c r="E9" s="27">
        <v>11495</v>
      </c>
      <c r="F9" s="28">
        <v>12883</v>
      </c>
      <c r="G9" s="65">
        <v>13985</v>
      </c>
      <c r="H9" s="7"/>
    </row>
    <row r="10" spans="1:9" x14ac:dyDescent="0.25">
      <c r="A10" s="64" t="s">
        <v>12</v>
      </c>
      <c r="B10" s="26" t="s">
        <v>17</v>
      </c>
      <c r="C10" s="46" t="s">
        <v>6</v>
      </c>
      <c r="D10" s="27">
        <v>92268.5</v>
      </c>
      <c r="E10" s="27">
        <v>94765.2</v>
      </c>
      <c r="F10" s="28">
        <v>98358.7</v>
      </c>
      <c r="G10" s="65">
        <v>93822.3</v>
      </c>
    </row>
    <row r="11" spans="1:9" s="1" customFormat="1" ht="15.75" x14ac:dyDescent="0.25">
      <c r="A11" s="62" t="s">
        <v>13</v>
      </c>
      <c r="B11" s="19" t="s">
        <v>162</v>
      </c>
      <c r="C11" s="20" t="s">
        <v>6</v>
      </c>
      <c r="D11" s="10">
        <f>SUM(D12:D21)</f>
        <v>113349.02</v>
      </c>
      <c r="E11" s="10">
        <f>SUM(E12:E21)</f>
        <v>119121.2</v>
      </c>
      <c r="F11" s="10">
        <f>SUM(F12:F21)+F22</f>
        <v>111292.12999999999</v>
      </c>
      <c r="G11" s="63">
        <f>SUM(G12:G21)+G22</f>
        <v>107810.38</v>
      </c>
      <c r="H11" s="3"/>
      <c r="I11" s="3"/>
    </row>
    <row r="12" spans="1:9" s="1" customFormat="1" x14ac:dyDescent="0.25">
      <c r="A12" s="64" t="s">
        <v>19</v>
      </c>
      <c r="B12" s="29" t="s">
        <v>28</v>
      </c>
      <c r="C12" s="46" t="s">
        <v>6</v>
      </c>
      <c r="D12" s="27">
        <v>34190.699999999997</v>
      </c>
      <c r="E12" s="27">
        <v>31191.5</v>
      </c>
      <c r="F12" s="28">
        <v>32654.799999999999</v>
      </c>
      <c r="G12" s="65">
        <v>33252.300000000003</v>
      </c>
      <c r="H12" s="8"/>
    </row>
    <row r="13" spans="1:9" s="1" customFormat="1" ht="30" x14ac:dyDescent="0.25">
      <c r="A13" s="64" t="s">
        <v>20</v>
      </c>
      <c r="B13" s="30" t="s">
        <v>29</v>
      </c>
      <c r="C13" s="46" t="s">
        <v>6</v>
      </c>
      <c r="D13" s="27">
        <v>0</v>
      </c>
      <c r="E13" s="27">
        <v>0</v>
      </c>
      <c r="F13" s="28">
        <v>0</v>
      </c>
      <c r="G13" s="65">
        <v>0</v>
      </c>
    </row>
    <row r="14" spans="1:9" s="1" customFormat="1" x14ac:dyDescent="0.25">
      <c r="A14" s="64" t="s">
        <v>21</v>
      </c>
      <c r="B14" s="30" t="s">
        <v>30</v>
      </c>
      <c r="C14" s="46" t="s">
        <v>6</v>
      </c>
      <c r="D14" s="27">
        <v>372.44</v>
      </c>
      <c r="E14" s="27">
        <v>380</v>
      </c>
      <c r="F14" s="28">
        <v>395.8</v>
      </c>
      <c r="G14" s="65">
        <v>411.6</v>
      </c>
    </row>
    <row r="15" spans="1:9" s="1" customFormat="1" x14ac:dyDescent="0.25">
      <c r="A15" s="64" t="s">
        <v>22</v>
      </c>
      <c r="B15" s="29" t="s">
        <v>31</v>
      </c>
      <c r="C15" s="46" t="s">
        <v>6</v>
      </c>
      <c r="D15" s="27">
        <v>47090.239999999998</v>
      </c>
      <c r="E15" s="27">
        <v>47871.7</v>
      </c>
      <c r="F15" s="28">
        <v>38971.699999999997</v>
      </c>
      <c r="G15" s="65">
        <v>35425.9</v>
      </c>
    </row>
    <row r="16" spans="1:9" s="1" customFormat="1" x14ac:dyDescent="0.25">
      <c r="A16" s="64" t="s">
        <v>122</v>
      </c>
      <c r="B16" s="29" t="s">
        <v>123</v>
      </c>
      <c r="C16" s="46" t="s">
        <v>6</v>
      </c>
      <c r="D16" s="27">
        <v>660</v>
      </c>
      <c r="E16" s="27">
        <v>550</v>
      </c>
      <c r="F16" s="28">
        <v>624.96</v>
      </c>
      <c r="G16" s="65">
        <v>649.9</v>
      </c>
    </row>
    <row r="17" spans="1:7" s="1" customFormat="1" x14ac:dyDescent="0.25">
      <c r="A17" s="64" t="s">
        <v>23</v>
      </c>
      <c r="B17" s="29" t="s">
        <v>32</v>
      </c>
      <c r="C17" s="46" t="s">
        <v>6</v>
      </c>
      <c r="D17" s="27">
        <v>1180</v>
      </c>
      <c r="E17" s="27">
        <v>340</v>
      </c>
      <c r="F17" s="28">
        <v>377.27</v>
      </c>
      <c r="G17" s="65">
        <v>392.8</v>
      </c>
    </row>
    <row r="18" spans="1:7" s="1" customFormat="1" x14ac:dyDescent="0.25">
      <c r="A18" s="64" t="s">
        <v>24</v>
      </c>
      <c r="B18" s="29" t="s">
        <v>33</v>
      </c>
      <c r="C18" s="46" t="s">
        <v>6</v>
      </c>
      <c r="D18" s="27">
        <v>14903.84</v>
      </c>
      <c r="E18" s="27">
        <v>25069.7</v>
      </c>
      <c r="F18" s="28">
        <v>21590.5</v>
      </c>
      <c r="G18" s="65">
        <v>18662.2</v>
      </c>
    </row>
    <row r="19" spans="1:7" s="1" customFormat="1" x14ac:dyDescent="0.25">
      <c r="A19" s="64" t="s">
        <v>25</v>
      </c>
      <c r="B19" s="29" t="s">
        <v>161</v>
      </c>
      <c r="C19" s="46" t="s">
        <v>6</v>
      </c>
      <c r="D19" s="27">
        <v>1200</v>
      </c>
      <c r="E19" s="27">
        <v>600</v>
      </c>
      <c r="F19" s="28">
        <v>625</v>
      </c>
      <c r="G19" s="65">
        <v>623.9</v>
      </c>
    </row>
    <row r="20" spans="1:7" s="1" customFormat="1" x14ac:dyDescent="0.25">
      <c r="A20" s="64" t="s">
        <v>26</v>
      </c>
      <c r="B20" s="29" t="s">
        <v>163</v>
      </c>
      <c r="C20" s="46" t="s">
        <v>6</v>
      </c>
      <c r="D20" s="27">
        <v>1505.8</v>
      </c>
      <c r="E20" s="27">
        <v>1700</v>
      </c>
      <c r="F20" s="28">
        <v>1705.9</v>
      </c>
      <c r="G20" s="65">
        <v>1300.24</v>
      </c>
    </row>
    <row r="21" spans="1:7" s="1" customFormat="1" x14ac:dyDescent="0.25">
      <c r="A21" s="64" t="s">
        <v>27</v>
      </c>
      <c r="B21" s="29" t="s">
        <v>34</v>
      </c>
      <c r="C21" s="46" t="s">
        <v>6</v>
      </c>
      <c r="D21" s="27">
        <v>12246</v>
      </c>
      <c r="E21" s="27">
        <v>11418.3</v>
      </c>
      <c r="F21" s="28">
        <v>11875.7</v>
      </c>
      <c r="G21" s="65">
        <v>12349.44</v>
      </c>
    </row>
    <row r="22" spans="1:7" s="1" customFormat="1" ht="46.5" customHeight="1" x14ac:dyDescent="0.25">
      <c r="A22" s="64" t="s">
        <v>154</v>
      </c>
      <c r="B22" s="30" t="s">
        <v>155</v>
      </c>
      <c r="C22" s="46" t="s">
        <v>6</v>
      </c>
      <c r="D22" s="27"/>
      <c r="E22" s="27"/>
      <c r="F22" s="28">
        <v>2470.5</v>
      </c>
      <c r="G22" s="65">
        <v>4742.1000000000004</v>
      </c>
    </row>
    <row r="23" spans="1:7" s="1" customFormat="1" ht="31.5" x14ac:dyDescent="0.25">
      <c r="A23" s="62" t="s">
        <v>14</v>
      </c>
      <c r="B23" s="19" t="s">
        <v>18</v>
      </c>
      <c r="C23" s="20" t="s">
        <v>6</v>
      </c>
      <c r="D23" s="10">
        <f>D8-D11</f>
        <v>-8092.5200000000041</v>
      </c>
      <c r="E23" s="10">
        <f>E8-E11</f>
        <v>-12861</v>
      </c>
      <c r="F23" s="10">
        <f>F8-F11</f>
        <v>-50.429999999993015</v>
      </c>
      <c r="G23" s="63">
        <f>G8-G11</f>
        <v>-3.0800000000017462</v>
      </c>
    </row>
    <row r="24" spans="1:7" ht="15.75" x14ac:dyDescent="0.25">
      <c r="A24" s="66" t="s">
        <v>39</v>
      </c>
      <c r="B24" s="11" t="s">
        <v>40</v>
      </c>
      <c r="C24" s="12"/>
      <c r="D24" s="13">
        <f>D25</f>
        <v>31585</v>
      </c>
      <c r="E24" s="13">
        <f t="shared" ref="E24:G24" si="0">E25</f>
        <v>41303</v>
      </c>
      <c r="F24" s="13">
        <f t="shared" si="0"/>
        <v>41936</v>
      </c>
      <c r="G24" s="67">
        <f t="shared" si="0"/>
        <v>41936</v>
      </c>
    </row>
    <row r="25" spans="1:7" ht="45" x14ac:dyDescent="0.25">
      <c r="A25" s="68" t="s">
        <v>164</v>
      </c>
      <c r="B25" s="26" t="s">
        <v>165</v>
      </c>
      <c r="C25" s="99" t="s">
        <v>7</v>
      </c>
      <c r="D25" s="31">
        <v>31585</v>
      </c>
      <c r="E25" s="31">
        <v>41303</v>
      </c>
      <c r="F25" s="31">
        <v>41936</v>
      </c>
      <c r="G25" s="69">
        <v>41936</v>
      </c>
    </row>
    <row r="26" spans="1:7" x14ac:dyDescent="0.25">
      <c r="A26" s="64" t="s">
        <v>167</v>
      </c>
      <c r="B26" s="26" t="s">
        <v>169</v>
      </c>
      <c r="C26" s="99"/>
      <c r="D26" s="31">
        <v>5860</v>
      </c>
      <c r="E26" s="31">
        <f>4572*1.16</f>
        <v>5303.5199999999995</v>
      </c>
      <c r="F26" s="31">
        <f>E26</f>
        <v>5303.5199999999995</v>
      </c>
      <c r="G26" s="69">
        <f t="shared" ref="G26:G29" si="1">F26</f>
        <v>5303.5199999999995</v>
      </c>
    </row>
    <row r="27" spans="1:7" x14ac:dyDescent="0.25">
      <c r="A27" s="64" t="s">
        <v>166</v>
      </c>
      <c r="B27" s="26" t="s">
        <v>170</v>
      </c>
      <c r="C27" s="99"/>
      <c r="D27" s="31">
        <v>2110</v>
      </c>
      <c r="E27" s="31">
        <f>2110*1.16</f>
        <v>2447.6</v>
      </c>
      <c r="F27" s="31">
        <f>E27</f>
        <v>2447.6</v>
      </c>
      <c r="G27" s="69">
        <f t="shared" si="1"/>
        <v>2447.6</v>
      </c>
    </row>
    <row r="28" spans="1:7" x14ac:dyDescent="0.25">
      <c r="A28" s="64" t="s">
        <v>168</v>
      </c>
      <c r="B28" s="26" t="s">
        <v>171</v>
      </c>
      <c r="C28" s="99"/>
      <c r="D28" s="31">
        <v>20788</v>
      </c>
      <c r="E28" s="31">
        <f>20788*1.16</f>
        <v>24114.079999999998</v>
      </c>
      <c r="F28" s="31">
        <f>E28</f>
        <v>24114.079999999998</v>
      </c>
      <c r="G28" s="69">
        <f t="shared" si="1"/>
        <v>24114.079999999998</v>
      </c>
    </row>
    <row r="29" spans="1:7" ht="57" x14ac:dyDescent="0.25">
      <c r="A29" s="68" t="s">
        <v>172</v>
      </c>
      <c r="B29" s="50" t="s">
        <v>173</v>
      </c>
      <c r="C29" s="99"/>
      <c r="D29" s="51">
        <v>10681</v>
      </c>
      <c r="E29" s="51">
        <f>10681*1.16</f>
        <v>12389.96</v>
      </c>
      <c r="F29" s="51">
        <f>E29</f>
        <v>12389.96</v>
      </c>
      <c r="G29" s="70">
        <f t="shared" si="1"/>
        <v>12389.96</v>
      </c>
    </row>
    <row r="30" spans="1:7" ht="42.75" x14ac:dyDescent="0.25">
      <c r="A30" s="68" t="s">
        <v>175</v>
      </c>
      <c r="B30" s="50" t="s">
        <v>174</v>
      </c>
      <c r="C30" s="99"/>
      <c r="D30" s="51">
        <v>900</v>
      </c>
      <c r="E30" s="51">
        <v>850</v>
      </c>
      <c r="F30" s="52">
        <v>800</v>
      </c>
      <c r="G30" s="70">
        <v>750</v>
      </c>
    </row>
    <row r="31" spans="1:7" ht="15.75" x14ac:dyDescent="0.25">
      <c r="A31" s="71" t="s">
        <v>41</v>
      </c>
      <c r="B31" s="11" t="s">
        <v>38</v>
      </c>
      <c r="C31" s="12"/>
      <c r="D31" s="14">
        <f t="shared" ref="D31" si="2">D32+D33+D34+D35+D36</f>
        <v>119</v>
      </c>
      <c r="E31" s="14">
        <f t="shared" ref="E31:G31" si="3">E32+E33+E34+E35+E36</f>
        <v>117</v>
      </c>
      <c r="F31" s="14">
        <f t="shared" si="3"/>
        <v>110</v>
      </c>
      <c r="G31" s="72">
        <f t="shared" si="3"/>
        <v>110</v>
      </c>
    </row>
    <row r="32" spans="1:7" ht="47.25" x14ac:dyDescent="0.25">
      <c r="A32" s="73" t="s">
        <v>176</v>
      </c>
      <c r="B32" s="53" t="s">
        <v>181</v>
      </c>
      <c r="C32" s="106" t="s">
        <v>7</v>
      </c>
      <c r="D32" s="54">
        <v>27</v>
      </c>
      <c r="E32" s="54">
        <v>26</v>
      </c>
      <c r="F32" s="55">
        <v>24</v>
      </c>
      <c r="G32" s="74">
        <v>25</v>
      </c>
    </row>
    <row r="33" spans="1:7" ht="31.5" x14ac:dyDescent="0.25">
      <c r="A33" s="73" t="s">
        <v>177</v>
      </c>
      <c r="B33" s="53" t="s">
        <v>182</v>
      </c>
      <c r="C33" s="106"/>
      <c r="D33" s="54">
        <v>28</v>
      </c>
      <c r="E33" s="54">
        <v>27</v>
      </c>
      <c r="F33" s="54">
        <v>24</v>
      </c>
      <c r="G33" s="75">
        <v>25</v>
      </c>
    </row>
    <row r="34" spans="1:7" ht="15.75" x14ac:dyDescent="0.25">
      <c r="A34" s="73" t="s">
        <v>178</v>
      </c>
      <c r="B34" s="53" t="s">
        <v>183</v>
      </c>
      <c r="C34" s="106" t="s">
        <v>7</v>
      </c>
      <c r="D34" s="54">
        <v>15</v>
      </c>
      <c r="E34" s="54">
        <v>14</v>
      </c>
      <c r="F34" s="54">
        <v>13</v>
      </c>
      <c r="G34" s="75">
        <v>13</v>
      </c>
    </row>
    <row r="35" spans="1:7" ht="47.25" x14ac:dyDescent="0.25">
      <c r="A35" s="73" t="s">
        <v>179</v>
      </c>
      <c r="B35" s="53" t="s">
        <v>184</v>
      </c>
      <c r="C35" s="106"/>
      <c r="D35" s="54">
        <v>19</v>
      </c>
      <c r="E35" s="54">
        <v>16</v>
      </c>
      <c r="F35" s="55">
        <v>15</v>
      </c>
      <c r="G35" s="74">
        <v>15</v>
      </c>
    </row>
    <row r="36" spans="1:7" ht="47.25" x14ac:dyDescent="0.25">
      <c r="A36" s="73" t="s">
        <v>180</v>
      </c>
      <c r="B36" s="53" t="s">
        <v>185</v>
      </c>
      <c r="C36" s="48" t="s">
        <v>7</v>
      </c>
      <c r="D36" s="54">
        <v>30</v>
      </c>
      <c r="E36" s="54">
        <v>34</v>
      </c>
      <c r="F36" s="54">
        <v>34</v>
      </c>
      <c r="G36" s="75">
        <v>32</v>
      </c>
    </row>
    <row r="37" spans="1:7" s="1" customFormat="1" ht="47.25" x14ac:dyDescent="0.25">
      <c r="A37" s="71" t="s">
        <v>36</v>
      </c>
      <c r="B37" s="11" t="s">
        <v>37</v>
      </c>
      <c r="C37" s="15"/>
      <c r="D37" s="14">
        <f>D38+D42</f>
        <v>172</v>
      </c>
      <c r="E37" s="14">
        <f t="shared" ref="E37:G37" si="4">E38+E42</f>
        <v>150</v>
      </c>
      <c r="F37" s="14">
        <f t="shared" si="4"/>
        <v>149</v>
      </c>
      <c r="G37" s="72">
        <f t="shared" si="4"/>
        <v>149</v>
      </c>
    </row>
    <row r="38" spans="1:7" s="1" customFormat="1" ht="47.25" x14ac:dyDescent="0.25">
      <c r="A38" s="73" t="s">
        <v>90</v>
      </c>
      <c r="B38" s="53" t="s">
        <v>127</v>
      </c>
      <c r="C38" s="48" t="s">
        <v>8</v>
      </c>
      <c r="D38" s="54">
        <f>D39+D40+D41</f>
        <v>22</v>
      </c>
      <c r="E38" s="54">
        <f t="shared" ref="E38:G38" si="5">E39+E40+E41</f>
        <v>22</v>
      </c>
      <c r="F38" s="54">
        <f t="shared" si="5"/>
        <v>24</v>
      </c>
      <c r="G38" s="75">
        <f t="shared" si="5"/>
        <v>24</v>
      </c>
    </row>
    <row r="39" spans="1:7" s="1" customFormat="1" ht="30" x14ac:dyDescent="0.25">
      <c r="A39" s="64" t="s">
        <v>91</v>
      </c>
      <c r="B39" s="26" t="s">
        <v>113</v>
      </c>
      <c r="C39" s="46" t="s">
        <v>8</v>
      </c>
      <c r="D39" s="31">
        <v>12</v>
      </c>
      <c r="E39" s="31">
        <v>12</v>
      </c>
      <c r="F39" s="32">
        <v>13</v>
      </c>
      <c r="G39" s="76">
        <v>13</v>
      </c>
    </row>
    <row r="40" spans="1:7" s="1" customFormat="1" ht="30" x14ac:dyDescent="0.25">
      <c r="A40" s="64" t="s">
        <v>92</v>
      </c>
      <c r="B40" s="26" t="s">
        <v>114</v>
      </c>
      <c r="C40" s="46" t="s">
        <v>8</v>
      </c>
      <c r="D40" s="31">
        <v>6</v>
      </c>
      <c r="E40" s="31">
        <v>6</v>
      </c>
      <c r="F40" s="32">
        <v>7</v>
      </c>
      <c r="G40" s="76">
        <v>7</v>
      </c>
    </row>
    <row r="41" spans="1:7" s="1" customFormat="1" ht="30" x14ac:dyDescent="0.25">
      <c r="A41" s="64" t="s">
        <v>93</v>
      </c>
      <c r="B41" s="26" t="s">
        <v>115</v>
      </c>
      <c r="C41" s="46" t="s">
        <v>8</v>
      </c>
      <c r="D41" s="41">
        <v>4</v>
      </c>
      <c r="E41" s="41">
        <v>4</v>
      </c>
      <c r="F41" s="32">
        <v>4</v>
      </c>
      <c r="G41" s="76">
        <v>4</v>
      </c>
    </row>
    <row r="42" spans="1:7" ht="47.25" x14ac:dyDescent="0.25">
      <c r="A42" s="73" t="s">
        <v>116</v>
      </c>
      <c r="B42" s="53" t="s">
        <v>112</v>
      </c>
      <c r="C42" s="100" t="s">
        <v>8</v>
      </c>
      <c r="D42" s="54">
        <f>D43+D44+D45+D46+D47</f>
        <v>150</v>
      </c>
      <c r="E42" s="54">
        <f>E43+E44+E45+E46+E47</f>
        <v>128</v>
      </c>
      <c r="F42" s="54">
        <f>F43+F44+F45+F46+F47</f>
        <v>125</v>
      </c>
      <c r="G42" s="75">
        <f>G43+G44+G45+G46+G47</f>
        <v>125</v>
      </c>
    </row>
    <row r="43" spans="1:7" x14ac:dyDescent="0.25">
      <c r="A43" s="64" t="s">
        <v>117</v>
      </c>
      <c r="B43" s="26" t="s">
        <v>45</v>
      </c>
      <c r="C43" s="100"/>
      <c r="D43" s="31">
        <v>79</v>
      </c>
      <c r="E43" s="31">
        <v>40</v>
      </c>
      <c r="F43" s="31">
        <v>40</v>
      </c>
      <c r="G43" s="69">
        <v>40</v>
      </c>
    </row>
    <row r="44" spans="1:7" x14ac:dyDescent="0.25">
      <c r="A44" s="64" t="s">
        <v>118</v>
      </c>
      <c r="B44" s="26" t="s">
        <v>46</v>
      </c>
      <c r="C44" s="100"/>
      <c r="D44" s="31">
        <v>9</v>
      </c>
      <c r="E44" s="31">
        <v>6</v>
      </c>
      <c r="F44" s="31">
        <v>6</v>
      </c>
      <c r="G44" s="69">
        <v>6</v>
      </c>
    </row>
    <row r="45" spans="1:7" x14ac:dyDescent="0.25">
      <c r="A45" s="64" t="s">
        <v>119</v>
      </c>
      <c r="B45" s="26" t="s">
        <v>47</v>
      </c>
      <c r="C45" s="100"/>
      <c r="D45" s="31">
        <v>34</v>
      </c>
      <c r="E45" s="31">
        <v>53</v>
      </c>
      <c r="F45" s="31">
        <v>50</v>
      </c>
      <c r="G45" s="69">
        <v>50</v>
      </c>
    </row>
    <row r="46" spans="1:7" x14ac:dyDescent="0.25">
      <c r="A46" s="64" t="s">
        <v>120</v>
      </c>
      <c r="B46" s="26" t="s">
        <v>48</v>
      </c>
      <c r="C46" s="100"/>
      <c r="D46" s="31">
        <v>17</v>
      </c>
      <c r="E46" s="31">
        <v>18</v>
      </c>
      <c r="F46" s="31">
        <v>18</v>
      </c>
      <c r="G46" s="69">
        <v>18</v>
      </c>
    </row>
    <row r="47" spans="1:7" ht="30" x14ac:dyDescent="0.25">
      <c r="A47" s="64" t="s">
        <v>121</v>
      </c>
      <c r="B47" s="26" t="s">
        <v>49</v>
      </c>
      <c r="C47" s="100"/>
      <c r="D47" s="31">
        <v>11</v>
      </c>
      <c r="E47" s="31">
        <v>11</v>
      </c>
      <c r="F47" s="31">
        <v>11</v>
      </c>
      <c r="G47" s="69">
        <v>11</v>
      </c>
    </row>
    <row r="48" spans="1:7" s="1" customFormat="1" ht="15.75" x14ac:dyDescent="0.25">
      <c r="A48" s="66" t="s">
        <v>44</v>
      </c>
      <c r="B48" s="11" t="s">
        <v>35</v>
      </c>
      <c r="C48" s="15"/>
      <c r="D48" s="14"/>
      <c r="E48" s="14"/>
      <c r="F48" s="21"/>
      <c r="G48" s="77"/>
    </row>
    <row r="49" spans="1:7" s="1" customFormat="1" ht="81.75" customHeight="1" x14ac:dyDescent="0.25">
      <c r="A49" s="78" t="s">
        <v>50</v>
      </c>
      <c r="B49" s="56" t="s">
        <v>129</v>
      </c>
      <c r="C49" s="48" t="s">
        <v>86</v>
      </c>
      <c r="D49" s="57">
        <f t="shared" ref="D49:G49" si="6">D50</f>
        <v>3500</v>
      </c>
      <c r="E49" s="57">
        <f t="shared" si="6"/>
        <v>3500</v>
      </c>
      <c r="F49" s="57">
        <f t="shared" si="6"/>
        <v>3600</v>
      </c>
      <c r="G49" s="79">
        <f t="shared" si="6"/>
        <v>3600</v>
      </c>
    </row>
    <row r="50" spans="1:7" s="1" customFormat="1" ht="45" x14ac:dyDescent="0.25">
      <c r="A50" s="64" t="s">
        <v>51</v>
      </c>
      <c r="B50" s="26" t="s">
        <v>52</v>
      </c>
      <c r="C50" s="46" t="s">
        <v>86</v>
      </c>
      <c r="D50" s="32">
        <v>3500</v>
      </c>
      <c r="E50" s="32">
        <v>3500</v>
      </c>
      <c r="F50" s="32">
        <v>3600</v>
      </c>
      <c r="G50" s="76">
        <v>3600</v>
      </c>
    </row>
    <row r="51" spans="1:7" ht="110.25" x14ac:dyDescent="0.25">
      <c r="A51" s="73" t="s">
        <v>53</v>
      </c>
      <c r="B51" s="53" t="s">
        <v>130</v>
      </c>
      <c r="C51" s="99" t="s">
        <v>8</v>
      </c>
      <c r="D51" s="55">
        <f>SUM(D52:D54)</f>
        <v>57</v>
      </c>
      <c r="E51" s="57">
        <f>SUM(E52:E54)</f>
        <v>60</v>
      </c>
      <c r="F51" s="57">
        <f>SUM(F52:F54)</f>
        <v>60</v>
      </c>
      <c r="G51" s="79">
        <f>SUM(G52:G54)</f>
        <v>42</v>
      </c>
    </row>
    <row r="52" spans="1:7" x14ac:dyDescent="0.25">
      <c r="A52" s="64" t="s">
        <v>54</v>
      </c>
      <c r="B52" s="26" t="s">
        <v>132</v>
      </c>
      <c r="C52" s="99"/>
      <c r="D52" s="31">
        <v>1</v>
      </c>
      <c r="E52" s="42">
        <v>1</v>
      </c>
      <c r="F52" s="42">
        <v>1</v>
      </c>
      <c r="G52" s="80">
        <v>2</v>
      </c>
    </row>
    <row r="53" spans="1:7" ht="30" x14ac:dyDescent="0.25">
      <c r="A53" s="64" t="s">
        <v>55</v>
      </c>
      <c r="B53" s="26" t="s">
        <v>134</v>
      </c>
      <c r="C53" s="99"/>
      <c r="D53" s="31">
        <v>20</v>
      </c>
      <c r="E53" s="42">
        <v>21</v>
      </c>
      <c r="F53" s="42">
        <v>21</v>
      </c>
      <c r="G53" s="80">
        <v>10</v>
      </c>
    </row>
    <row r="54" spans="1:7" ht="30" x14ac:dyDescent="0.25">
      <c r="A54" s="64" t="s">
        <v>56</v>
      </c>
      <c r="B54" s="26" t="s">
        <v>131</v>
      </c>
      <c r="C54" s="99"/>
      <c r="D54" s="31">
        <v>36</v>
      </c>
      <c r="E54" s="42">
        <v>38</v>
      </c>
      <c r="F54" s="42">
        <v>38</v>
      </c>
      <c r="G54" s="80">
        <v>30</v>
      </c>
    </row>
    <row r="55" spans="1:7" ht="30" x14ac:dyDescent="0.25">
      <c r="A55" s="64" t="s">
        <v>133</v>
      </c>
      <c r="B55" s="26" t="s">
        <v>57</v>
      </c>
      <c r="C55" s="46" t="s">
        <v>86</v>
      </c>
      <c r="D55" s="41">
        <v>12969</v>
      </c>
      <c r="E55" s="41">
        <v>12969</v>
      </c>
      <c r="F55" s="41">
        <v>12969</v>
      </c>
      <c r="G55" s="81">
        <v>12969</v>
      </c>
    </row>
    <row r="56" spans="1:7" ht="31.5" x14ac:dyDescent="0.25">
      <c r="A56" s="62" t="s">
        <v>58</v>
      </c>
      <c r="B56" s="19" t="s">
        <v>42</v>
      </c>
      <c r="C56" s="37" t="s">
        <v>87</v>
      </c>
      <c r="D56" s="34">
        <f t="shared" ref="D56:E56" si="7">D57+D58</f>
        <v>2200</v>
      </c>
      <c r="E56" s="34">
        <f t="shared" si="7"/>
        <v>2200</v>
      </c>
      <c r="F56" s="34">
        <f t="shared" ref="F56:G56" si="8">F57+F58</f>
        <v>2310</v>
      </c>
      <c r="G56" s="82">
        <f t="shared" si="8"/>
        <v>1200</v>
      </c>
    </row>
    <row r="57" spans="1:7" ht="30" x14ac:dyDescent="0.25">
      <c r="A57" s="64" t="s">
        <v>59</v>
      </c>
      <c r="B57" s="26" t="s">
        <v>147</v>
      </c>
      <c r="C57" s="43" t="s">
        <v>87</v>
      </c>
      <c r="D57" s="31">
        <v>200</v>
      </c>
      <c r="E57" s="32">
        <v>200</v>
      </c>
      <c r="F57" s="32">
        <v>210</v>
      </c>
      <c r="G57" s="76">
        <v>200</v>
      </c>
    </row>
    <row r="58" spans="1:7" x14ac:dyDescent="0.25">
      <c r="A58" s="64" t="s">
        <v>60</v>
      </c>
      <c r="B58" s="26" t="s">
        <v>148</v>
      </c>
      <c r="C58" s="46" t="s">
        <v>87</v>
      </c>
      <c r="D58" s="31">
        <v>2000</v>
      </c>
      <c r="E58" s="31">
        <v>2000</v>
      </c>
      <c r="F58" s="31">
        <v>2100</v>
      </c>
      <c r="G58" s="69">
        <v>1000</v>
      </c>
    </row>
    <row r="59" spans="1:7" ht="78.75" x14ac:dyDescent="0.25">
      <c r="A59" s="62" t="s">
        <v>61</v>
      </c>
      <c r="B59" s="19" t="s">
        <v>128</v>
      </c>
      <c r="C59" s="20" t="s">
        <v>88</v>
      </c>
      <c r="D59" s="34">
        <f t="shared" ref="D59:E59" si="9">D60+D61+D62+D63</f>
        <v>9</v>
      </c>
      <c r="E59" s="34">
        <f t="shared" si="9"/>
        <v>9</v>
      </c>
      <c r="F59" s="34">
        <f t="shared" ref="F59:G59" si="10">F60+F61+F62+F63</f>
        <v>11</v>
      </c>
      <c r="G59" s="82">
        <f t="shared" si="10"/>
        <v>23</v>
      </c>
    </row>
    <row r="60" spans="1:7" x14ac:dyDescent="0.25">
      <c r="A60" s="64" t="s">
        <v>62</v>
      </c>
      <c r="B60" s="26" t="s">
        <v>135</v>
      </c>
      <c r="C60" s="46" t="s">
        <v>88</v>
      </c>
      <c r="D60" s="31">
        <v>1</v>
      </c>
      <c r="E60" s="31">
        <v>1</v>
      </c>
      <c r="F60" s="31">
        <v>1</v>
      </c>
      <c r="G60" s="69">
        <v>3</v>
      </c>
    </row>
    <row r="61" spans="1:7" ht="30" x14ac:dyDescent="0.25">
      <c r="A61" s="64" t="s">
        <v>63</v>
      </c>
      <c r="B61" s="26" t="s">
        <v>136</v>
      </c>
      <c r="C61" s="46" t="s">
        <v>88</v>
      </c>
      <c r="D61" s="44">
        <v>5</v>
      </c>
      <c r="E61" s="44">
        <v>5</v>
      </c>
      <c r="F61" s="44">
        <v>5</v>
      </c>
      <c r="G61" s="83">
        <v>10</v>
      </c>
    </row>
    <row r="62" spans="1:7" x14ac:dyDescent="0.25">
      <c r="A62" s="64" t="s">
        <v>64</v>
      </c>
      <c r="B62" s="26" t="s">
        <v>67</v>
      </c>
      <c r="C62" s="46" t="s">
        <v>88</v>
      </c>
      <c r="D62" s="44">
        <v>0</v>
      </c>
      <c r="E62" s="44">
        <v>0</v>
      </c>
      <c r="F62" s="44">
        <v>0</v>
      </c>
      <c r="G62" s="83">
        <v>0</v>
      </c>
    </row>
    <row r="63" spans="1:7" x14ac:dyDescent="0.25">
      <c r="A63" s="64" t="s">
        <v>65</v>
      </c>
      <c r="B63" s="26" t="s">
        <v>137</v>
      </c>
      <c r="C63" s="46" t="s">
        <v>88</v>
      </c>
      <c r="D63" s="44">
        <v>3</v>
      </c>
      <c r="E63" s="44">
        <v>3</v>
      </c>
      <c r="F63" s="44">
        <v>5</v>
      </c>
      <c r="G63" s="83">
        <v>10</v>
      </c>
    </row>
    <row r="64" spans="1:7" ht="47.25" x14ac:dyDescent="0.25">
      <c r="A64" s="62" t="s">
        <v>68</v>
      </c>
      <c r="B64" s="19" t="s">
        <v>79</v>
      </c>
      <c r="C64" s="20"/>
      <c r="D64" s="34">
        <f t="shared" ref="D64:E64" si="11">D66</f>
        <v>9104</v>
      </c>
      <c r="E64" s="34">
        <f t="shared" si="11"/>
        <v>9104</v>
      </c>
      <c r="F64" s="34">
        <f t="shared" ref="F64:G64" si="12">F66</f>
        <v>9104</v>
      </c>
      <c r="G64" s="82">
        <f t="shared" si="12"/>
        <v>9104</v>
      </c>
    </row>
    <row r="65" spans="1:7" ht="30" x14ac:dyDescent="0.25">
      <c r="A65" s="64" t="s">
        <v>78</v>
      </c>
      <c r="B65" s="26" t="s">
        <v>140</v>
      </c>
      <c r="C65" s="46" t="s">
        <v>89</v>
      </c>
      <c r="D65" s="41">
        <v>12969</v>
      </c>
      <c r="E65" s="41">
        <v>12969</v>
      </c>
      <c r="F65" s="41">
        <v>12969</v>
      </c>
      <c r="G65" s="81">
        <v>12969</v>
      </c>
    </row>
    <row r="66" spans="1:7" x14ac:dyDescent="0.25">
      <c r="A66" s="64" t="s">
        <v>152</v>
      </c>
      <c r="B66" s="26" t="s">
        <v>138</v>
      </c>
      <c r="C66" s="46" t="s">
        <v>89</v>
      </c>
      <c r="D66" s="41">
        <v>9104</v>
      </c>
      <c r="E66" s="41">
        <v>9104</v>
      </c>
      <c r="F66" s="41">
        <v>9104</v>
      </c>
      <c r="G66" s="81">
        <v>9104</v>
      </c>
    </row>
    <row r="67" spans="1:7" ht="94.5" x14ac:dyDescent="0.25">
      <c r="A67" s="62" t="s">
        <v>73</v>
      </c>
      <c r="B67" s="19" t="s">
        <v>141</v>
      </c>
      <c r="C67" s="20"/>
      <c r="D67" s="34">
        <f t="shared" ref="D67:E67" si="13">D68+D69</f>
        <v>430</v>
      </c>
      <c r="E67" s="34">
        <f t="shared" si="13"/>
        <v>430</v>
      </c>
      <c r="F67" s="34">
        <f t="shared" ref="F67:G67" si="14">F68+F69</f>
        <v>430</v>
      </c>
      <c r="G67" s="82">
        <f t="shared" si="14"/>
        <v>460</v>
      </c>
    </row>
    <row r="68" spans="1:7" x14ac:dyDescent="0.25">
      <c r="A68" s="64" t="s">
        <v>66</v>
      </c>
      <c r="B68" s="26" t="s">
        <v>142</v>
      </c>
      <c r="C68" s="46" t="s">
        <v>88</v>
      </c>
      <c r="D68" s="44">
        <v>30</v>
      </c>
      <c r="E68" s="44">
        <v>30</v>
      </c>
      <c r="F68" s="44">
        <v>30</v>
      </c>
      <c r="G68" s="83">
        <v>60</v>
      </c>
    </row>
    <row r="69" spans="1:7" x14ac:dyDescent="0.25">
      <c r="A69" s="64" t="s">
        <v>139</v>
      </c>
      <c r="B69" s="26" t="s">
        <v>143</v>
      </c>
      <c r="C69" s="46" t="s">
        <v>88</v>
      </c>
      <c r="D69" s="44">
        <v>400</v>
      </c>
      <c r="E69" s="44">
        <v>400</v>
      </c>
      <c r="F69" s="44">
        <v>400</v>
      </c>
      <c r="G69" s="83">
        <v>400</v>
      </c>
    </row>
    <row r="70" spans="1:7" ht="47.25" x14ac:dyDescent="0.25">
      <c r="A70" s="62" t="s">
        <v>74</v>
      </c>
      <c r="B70" s="19" t="s">
        <v>82</v>
      </c>
      <c r="C70" s="25"/>
      <c r="D70" s="36">
        <f t="shared" ref="D70:G70" si="15">D71</f>
        <v>100754</v>
      </c>
      <c r="E70" s="36">
        <f t="shared" si="15"/>
        <v>100754</v>
      </c>
      <c r="F70" s="36">
        <f t="shared" si="15"/>
        <v>100754</v>
      </c>
      <c r="G70" s="84">
        <f t="shared" si="15"/>
        <v>100754</v>
      </c>
    </row>
    <row r="71" spans="1:7" ht="45" x14ac:dyDescent="0.25">
      <c r="A71" s="64" t="s">
        <v>80</v>
      </c>
      <c r="B71" s="26" t="s">
        <v>149</v>
      </c>
      <c r="C71" s="46" t="s">
        <v>86</v>
      </c>
      <c r="D71" s="41">
        <v>100754</v>
      </c>
      <c r="E71" s="41">
        <v>100754</v>
      </c>
      <c r="F71" s="41">
        <v>100754</v>
      </c>
      <c r="G71" s="81">
        <v>100754</v>
      </c>
    </row>
    <row r="72" spans="1:7" ht="90" customHeight="1" x14ac:dyDescent="0.25">
      <c r="A72" s="64" t="s">
        <v>81</v>
      </c>
      <c r="B72" s="26" t="s">
        <v>150</v>
      </c>
      <c r="C72" s="46" t="s">
        <v>8</v>
      </c>
      <c r="D72" s="44">
        <v>150</v>
      </c>
      <c r="E72" s="44">
        <v>130</v>
      </c>
      <c r="F72" s="44">
        <v>130</v>
      </c>
      <c r="G72" s="83">
        <v>130</v>
      </c>
    </row>
    <row r="73" spans="1:7" ht="78.75" x14ac:dyDescent="0.25">
      <c r="A73" s="62" t="s">
        <v>75</v>
      </c>
      <c r="B73" s="19" t="s">
        <v>84</v>
      </c>
      <c r="C73" s="20" t="s">
        <v>8</v>
      </c>
      <c r="D73" s="34">
        <f t="shared" ref="D73:G73" si="16">D74</f>
        <v>30</v>
      </c>
      <c r="E73" s="34">
        <f t="shared" si="16"/>
        <v>30</v>
      </c>
      <c r="F73" s="34">
        <f t="shared" si="16"/>
        <v>30</v>
      </c>
      <c r="G73" s="82">
        <f t="shared" si="16"/>
        <v>30</v>
      </c>
    </row>
    <row r="74" spans="1:7" x14ac:dyDescent="0.25">
      <c r="A74" s="64" t="s">
        <v>83</v>
      </c>
      <c r="B74" s="26" t="s">
        <v>43</v>
      </c>
      <c r="C74" s="46" t="s">
        <v>8</v>
      </c>
      <c r="D74" s="44">
        <v>30</v>
      </c>
      <c r="E74" s="44">
        <v>30</v>
      </c>
      <c r="F74" s="44">
        <v>30</v>
      </c>
      <c r="G74" s="83">
        <v>30</v>
      </c>
    </row>
    <row r="75" spans="1:7" ht="148.5" customHeight="1" x14ac:dyDescent="0.25">
      <c r="A75" s="85" t="s">
        <v>76</v>
      </c>
      <c r="B75" s="19" t="s">
        <v>144</v>
      </c>
      <c r="C75" s="25" t="s">
        <v>8</v>
      </c>
      <c r="D75" s="34">
        <f>SUM(D76:D77)</f>
        <v>2</v>
      </c>
      <c r="E75" s="34">
        <f t="shared" ref="E75" si="17">SUM(E76:E77)</f>
        <v>2</v>
      </c>
      <c r="F75" s="34">
        <f t="shared" ref="F75:G75" si="18">SUM(F76:F77)</f>
        <v>2</v>
      </c>
      <c r="G75" s="82">
        <f t="shared" si="18"/>
        <v>2</v>
      </c>
    </row>
    <row r="76" spans="1:7" ht="31.5" customHeight="1" x14ac:dyDescent="0.25">
      <c r="A76" s="86" t="s">
        <v>85</v>
      </c>
      <c r="B76" s="9" t="s">
        <v>145</v>
      </c>
      <c r="C76" s="47"/>
      <c r="D76" s="33">
        <v>1</v>
      </c>
      <c r="E76" s="33">
        <v>1</v>
      </c>
      <c r="F76" s="33">
        <v>1</v>
      </c>
      <c r="G76" s="87">
        <v>1</v>
      </c>
    </row>
    <row r="77" spans="1:7" ht="31.5" customHeight="1" x14ac:dyDescent="0.25">
      <c r="A77" s="86" t="s">
        <v>153</v>
      </c>
      <c r="B77" s="9" t="s">
        <v>146</v>
      </c>
      <c r="C77" s="47" t="s">
        <v>8</v>
      </c>
      <c r="D77" s="35">
        <v>1</v>
      </c>
      <c r="E77" s="35">
        <v>1</v>
      </c>
      <c r="F77" s="35">
        <v>1</v>
      </c>
      <c r="G77" s="88">
        <v>1</v>
      </c>
    </row>
    <row r="78" spans="1:7" ht="47.25" x14ac:dyDescent="0.25">
      <c r="A78" s="85" t="s">
        <v>77</v>
      </c>
      <c r="B78" s="19" t="s">
        <v>151</v>
      </c>
      <c r="C78" s="20" t="s">
        <v>8</v>
      </c>
      <c r="D78" s="38">
        <v>1</v>
      </c>
      <c r="E78" s="38">
        <v>1</v>
      </c>
      <c r="F78" s="38">
        <v>1</v>
      </c>
      <c r="G78" s="89">
        <v>1</v>
      </c>
    </row>
    <row r="79" spans="1:7" ht="31.5" x14ac:dyDescent="0.25">
      <c r="A79" s="71" t="s">
        <v>69</v>
      </c>
      <c r="B79" s="11" t="s">
        <v>94</v>
      </c>
      <c r="C79" s="12" t="s">
        <v>8</v>
      </c>
      <c r="D79" s="22">
        <f>D80+D81+D82+D83+D84+D85+D86+D87</f>
        <v>59</v>
      </c>
      <c r="E79" s="22">
        <f t="shared" ref="E79:G79" si="19">E80+E81+E82+E83+E84+E85+E86+E87</f>
        <v>59</v>
      </c>
      <c r="F79" s="22">
        <f t="shared" si="19"/>
        <v>59</v>
      </c>
      <c r="G79" s="90">
        <f t="shared" si="19"/>
        <v>59</v>
      </c>
    </row>
    <row r="80" spans="1:7" ht="47.25" x14ac:dyDescent="0.25">
      <c r="A80" s="62" t="s">
        <v>96</v>
      </c>
      <c r="B80" s="19" t="s">
        <v>95</v>
      </c>
      <c r="C80" s="20">
        <f>SUM(E75:E77)</f>
        <v>4</v>
      </c>
      <c r="D80" s="40">
        <v>42</v>
      </c>
      <c r="E80" s="40">
        <v>42</v>
      </c>
      <c r="F80" s="40">
        <v>42</v>
      </c>
      <c r="G80" s="91">
        <v>42</v>
      </c>
    </row>
    <row r="81" spans="1:7" x14ac:dyDescent="0.25">
      <c r="A81" s="64" t="s">
        <v>97</v>
      </c>
      <c r="B81" s="26" t="s">
        <v>98</v>
      </c>
      <c r="C81" s="46" t="s">
        <v>8</v>
      </c>
      <c r="D81" s="45">
        <v>0</v>
      </c>
      <c r="E81" s="45">
        <v>0</v>
      </c>
      <c r="F81" s="45">
        <v>0</v>
      </c>
      <c r="G81" s="92">
        <v>0</v>
      </c>
    </row>
    <row r="82" spans="1:7" ht="30" x14ac:dyDescent="0.25">
      <c r="A82" s="64" t="s">
        <v>99</v>
      </c>
      <c r="B82" s="26" t="s">
        <v>104</v>
      </c>
      <c r="C82" s="46" t="s">
        <v>8</v>
      </c>
      <c r="D82" s="45">
        <v>3</v>
      </c>
      <c r="E82" s="45">
        <v>3</v>
      </c>
      <c r="F82" s="45">
        <v>3</v>
      </c>
      <c r="G82" s="92">
        <v>3</v>
      </c>
    </row>
    <row r="83" spans="1:7" ht="30" x14ac:dyDescent="0.25">
      <c r="A83" s="64" t="s">
        <v>100</v>
      </c>
      <c r="B83" s="26" t="s">
        <v>105</v>
      </c>
      <c r="C83" s="46" t="s">
        <v>8</v>
      </c>
      <c r="D83" s="45">
        <v>1</v>
      </c>
      <c r="E83" s="45">
        <v>1</v>
      </c>
      <c r="F83" s="45">
        <v>1</v>
      </c>
      <c r="G83" s="92">
        <v>1</v>
      </c>
    </row>
    <row r="84" spans="1:7" ht="45" x14ac:dyDescent="0.25">
      <c r="A84" s="64" t="s">
        <v>101</v>
      </c>
      <c r="B84" s="26" t="s">
        <v>106</v>
      </c>
      <c r="C84" s="46" t="s">
        <v>8</v>
      </c>
      <c r="D84" s="45">
        <v>1</v>
      </c>
      <c r="E84" s="45">
        <v>1</v>
      </c>
      <c r="F84" s="45">
        <v>1</v>
      </c>
      <c r="G84" s="92">
        <v>1</v>
      </c>
    </row>
    <row r="85" spans="1:7" ht="30" x14ac:dyDescent="0.25">
      <c r="A85" s="64" t="s">
        <v>102</v>
      </c>
      <c r="B85" s="26" t="s">
        <v>107</v>
      </c>
      <c r="C85" s="46" t="s">
        <v>8</v>
      </c>
      <c r="D85" s="45">
        <v>1</v>
      </c>
      <c r="E85" s="45">
        <v>1</v>
      </c>
      <c r="F85" s="45">
        <v>1</v>
      </c>
      <c r="G85" s="92">
        <v>1</v>
      </c>
    </row>
    <row r="86" spans="1:7" ht="60" x14ac:dyDescent="0.25">
      <c r="A86" s="64" t="s">
        <v>103</v>
      </c>
      <c r="B86" s="26" t="s">
        <v>125</v>
      </c>
      <c r="C86" s="46" t="s">
        <v>8</v>
      </c>
      <c r="D86" s="45">
        <v>1</v>
      </c>
      <c r="E86" s="45">
        <v>1</v>
      </c>
      <c r="F86" s="45">
        <v>1</v>
      </c>
      <c r="G86" s="92">
        <v>1</v>
      </c>
    </row>
    <row r="87" spans="1:7" ht="45" x14ac:dyDescent="0.25">
      <c r="A87" s="64" t="s">
        <v>124</v>
      </c>
      <c r="B87" s="26" t="s">
        <v>126</v>
      </c>
      <c r="C87" s="46" t="s">
        <v>8</v>
      </c>
      <c r="D87" s="45">
        <v>10</v>
      </c>
      <c r="E87" s="45">
        <v>10</v>
      </c>
      <c r="F87" s="45">
        <v>10</v>
      </c>
      <c r="G87" s="92">
        <v>10</v>
      </c>
    </row>
    <row r="88" spans="1:7" ht="15.75" x14ac:dyDescent="0.25">
      <c r="A88" s="71" t="s">
        <v>70</v>
      </c>
      <c r="B88" s="11" t="s">
        <v>108</v>
      </c>
      <c r="C88" s="23"/>
      <c r="D88" s="22">
        <f>D89+D90</f>
        <v>27</v>
      </c>
      <c r="E88" s="22">
        <f t="shared" ref="E88:G88" si="20">E89+E90</f>
        <v>27</v>
      </c>
      <c r="F88" s="22">
        <f t="shared" si="20"/>
        <v>27</v>
      </c>
      <c r="G88" s="90">
        <f t="shared" si="20"/>
        <v>27</v>
      </c>
    </row>
    <row r="89" spans="1:7" ht="15.75" x14ac:dyDescent="0.25">
      <c r="A89" s="85" t="s">
        <v>71</v>
      </c>
      <c r="B89" s="24" t="s">
        <v>109</v>
      </c>
      <c r="C89" s="25" t="s">
        <v>111</v>
      </c>
      <c r="D89" s="39">
        <v>8</v>
      </c>
      <c r="E89" s="39">
        <v>8</v>
      </c>
      <c r="F89" s="39">
        <v>8</v>
      </c>
      <c r="G89" s="93">
        <v>8</v>
      </c>
    </row>
    <row r="90" spans="1:7" ht="32.25" thickBot="1" x14ac:dyDescent="0.3">
      <c r="A90" s="94" t="s">
        <v>72</v>
      </c>
      <c r="B90" s="95" t="s">
        <v>110</v>
      </c>
      <c r="C90" s="96" t="s">
        <v>111</v>
      </c>
      <c r="D90" s="97">
        <v>19</v>
      </c>
      <c r="E90" s="97">
        <v>19</v>
      </c>
      <c r="F90" s="97">
        <v>19</v>
      </c>
      <c r="G90" s="98">
        <v>19</v>
      </c>
    </row>
    <row r="91" spans="1:7" ht="15.75" x14ac:dyDescent="0.25">
      <c r="D91" s="2"/>
      <c r="E91" s="2"/>
      <c r="F91" s="2"/>
      <c r="G91" s="2"/>
    </row>
    <row r="92" spans="1:7" ht="15.75" x14ac:dyDescent="0.25">
      <c r="D92" s="2"/>
      <c r="E92" s="2"/>
      <c r="F92" s="2"/>
      <c r="G92" s="2"/>
    </row>
    <row r="93" spans="1:7" ht="15.75" x14ac:dyDescent="0.25">
      <c r="D93" s="2"/>
      <c r="E93" s="2"/>
      <c r="F93" s="2"/>
      <c r="G93" s="2"/>
    </row>
    <row r="94" spans="1:7" ht="15.75" x14ac:dyDescent="0.25">
      <c r="D94" s="2"/>
      <c r="E94" s="2"/>
      <c r="F94" s="2"/>
      <c r="G94" s="2"/>
    </row>
    <row r="95" spans="1:7" ht="15.75" x14ac:dyDescent="0.25">
      <c r="D95" s="2"/>
      <c r="E95" s="2"/>
      <c r="F95" s="2"/>
      <c r="G95" s="2"/>
    </row>
    <row r="96" spans="1:7" ht="15.75" x14ac:dyDescent="0.25">
      <c r="D96" s="2"/>
      <c r="E96" s="2"/>
      <c r="F96" s="2"/>
      <c r="G96" s="2"/>
    </row>
    <row r="97" spans="4:7" ht="15.75" x14ac:dyDescent="0.25">
      <c r="D97" s="2"/>
      <c r="E97" s="2"/>
      <c r="F97" s="2"/>
      <c r="G97" s="2"/>
    </row>
    <row r="98" spans="4:7" ht="15.75" x14ac:dyDescent="0.25">
      <c r="D98" s="2"/>
      <c r="E98" s="2"/>
      <c r="F98" s="2"/>
      <c r="G98" s="2"/>
    </row>
    <row r="99" spans="4:7" ht="15.75" x14ac:dyDescent="0.25">
      <c r="D99" s="2"/>
      <c r="E99" s="2"/>
      <c r="F99" s="2"/>
      <c r="G99" s="2"/>
    </row>
    <row r="100" spans="4:7" ht="15.75" x14ac:dyDescent="0.25">
      <c r="D100" s="2"/>
      <c r="E100" s="2"/>
      <c r="F100" s="2"/>
      <c r="G100" s="2"/>
    </row>
    <row r="101" spans="4:7" ht="15.75" x14ac:dyDescent="0.25">
      <c r="D101" s="2"/>
      <c r="E101" s="2"/>
      <c r="F101" s="2"/>
      <c r="G101" s="2"/>
    </row>
    <row r="102" spans="4:7" ht="15.75" x14ac:dyDescent="0.25">
      <c r="D102" s="2"/>
      <c r="E102" s="2"/>
      <c r="F102" s="2"/>
      <c r="G102" s="2"/>
    </row>
    <row r="103" spans="4:7" ht="15.75" x14ac:dyDescent="0.25">
      <c r="D103" s="2"/>
      <c r="E103" s="2"/>
      <c r="F103" s="2"/>
      <c r="G103" s="2"/>
    </row>
    <row r="104" spans="4:7" ht="15.75" x14ac:dyDescent="0.25">
      <c r="D104" s="2"/>
      <c r="E104" s="2"/>
      <c r="F104" s="2"/>
      <c r="G104" s="2"/>
    </row>
    <row r="105" spans="4:7" ht="15.75" x14ac:dyDescent="0.25">
      <c r="D105" s="2"/>
      <c r="E105" s="2"/>
      <c r="F105" s="2"/>
      <c r="G105" s="2"/>
    </row>
    <row r="106" spans="4:7" ht="15.75" x14ac:dyDescent="0.25">
      <c r="D106" s="2"/>
      <c r="E106" s="2"/>
      <c r="F106" s="2"/>
      <c r="G106" s="2"/>
    </row>
    <row r="107" spans="4:7" ht="15.75" x14ac:dyDescent="0.25">
      <c r="D107" s="2"/>
      <c r="E107" s="2"/>
      <c r="F107" s="2"/>
      <c r="G107" s="2"/>
    </row>
    <row r="108" spans="4:7" ht="15.75" x14ac:dyDescent="0.25">
      <c r="D108" s="2"/>
      <c r="E108" s="2"/>
      <c r="F108" s="2"/>
      <c r="G108" s="2"/>
    </row>
    <row r="109" spans="4:7" ht="15.75" x14ac:dyDescent="0.25">
      <c r="D109" s="2"/>
      <c r="E109" s="2"/>
      <c r="F109" s="2"/>
      <c r="G109" s="2"/>
    </row>
    <row r="110" spans="4:7" ht="15.75" x14ac:dyDescent="0.25">
      <c r="D110" s="2"/>
      <c r="E110" s="2"/>
      <c r="F110" s="2"/>
      <c r="G110" s="2"/>
    </row>
    <row r="111" spans="4:7" ht="15.75" x14ac:dyDescent="0.25">
      <c r="D111" s="2"/>
      <c r="E111" s="2"/>
      <c r="F111" s="2"/>
      <c r="G111" s="2"/>
    </row>
    <row r="112" spans="4:7" ht="15.75" x14ac:dyDescent="0.25">
      <c r="D112" s="2"/>
      <c r="E112" s="2"/>
      <c r="F112" s="2"/>
      <c r="G112" s="2"/>
    </row>
    <row r="113" spans="4:7" ht="15.75" x14ac:dyDescent="0.25">
      <c r="D113" s="2"/>
      <c r="E113" s="2"/>
      <c r="F113" s="2"/>
      <c r="G113" s="2"/>
    </row>
    <row r="114" spans="4:7" ht="15.75" x14ac:dyDescent="0.25">
      <c r="D114" s="2"/>
      <c r="E114" s="2"/>
      <c r="F114" s="2"/>
      <c r="G114" s="2"/>
    </row>
    <row r="115" spans="4:7" ht="15.75" x14ac:dyDescent="0.25">
      <c r="D115" s="2"/>
      <c r="E115" s="2"/>
      <c r="F115" s="2"/>
      <c r="G115" s="2"/>
    </row>
  </sheetData>
  <mergeCells count="13">
    <mergeCell ref="C51:C54"/>
    <mergeCell ref="C42:C47"/>
    <mergeCell ref="E1:G1"/>
    <mergeCell ref="A4:A6"/>
    <mergeCell ref="A2:G2"/>
    <mergeCell ref="C32:C33"/>
    <mergeCell ref="C34:C35"/>
    <mergeCell ref="B4:B6"/>
    <mergeCell ref="C4:C6"/>
    <mergeCell ref="C25:C30"/>
    <mergeCell ref="A3:G3"/>
    <mergeCell ref="A1:D1"/>
    <mergeCell ref="F4:G5"/>
  </mergeCells>
  <pageMargins left="0.25" right="0.25" top="0.75" bottom="0.75" header="0.3" footer="0.3"/>
  <pageSetup paperSize="9" scale="87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ПСЭР 2024-2026</vt:lpstr>
      <vt:lpstr>'ПСЭР 2024-2026'!Область_печати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2023-10-17T09:33:03Z</dcterms:modified>
</cp:coreProperties>
</file>