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290" windowHeight="11745" activeTab="7"/>
  </bookViews>
  <sheets>
    <sheet name="Пр.1. I Доходы " sheetId="1" r:id="rId1"/>
    <sheet name="II Расходы" sheetId="2" r:id="rId2"/>
    <sheet name="III Источники " sheetId="3" r:id="rId3"/>
    <sheet name="Пр.2 доходы" sheetId="4" r:id="rId4"/>
    <sheet name="Пр.3 Показатели расх. вед." sheetId="5" r:id="rId5"/>
    <sheet name="Пр.4.Показ.расх.разд.подрз." sheetId="6" r:id="rId6"/>
    <sheet name="Пр.5.Показатели источн." sheetId="7" r:id="rId7"/>
    <sheet name="Пр.6.Резервный фонд" sheetId="8" r:id="rId8"/>
    <sheet name="Пр.7.Численн.мун.служ." sheetId="9" r:id="rId9"/>
  </sheets>
  <definedNames>
    <definedName name="Z_C610FD5A_7718_4A24_B816_5465F2387238_.wvu.PrintArea" localSheetId="0" hidden="1">'Пр.1. I Доходы '!$A$6:$G$64</definedName>
    <definedName name="Z_C610FD5A_7718_4A24_B816_5465F2387238_.wvu.Rows" localSheetId="0" hidden="1">'Пр.1. I Доходы '!#REF!</definedName>
    <definedName name="_xlnm.Print_Area" localSheetId="1">'II Расходы'!$A$1:$J$264</definedName>
    <definedName name="_xlnm.Print_Area" localSheetId="2">'III Источники '!$A$1:$D$10</definedName>
    <definedName name="_xlnm.Print_Area" localSheetId="0">'Пр.1. I Доходы '!$A$1:$G$45</definedName>
    <definedName name="_xlnm.Print_Area" localSheetId="3">'Пр.2 доходы'!$A$1:$F$47</definedName>
    <definedName name="_xlnm.Print_Area" localSheetId="4">'Пр.3 Показатели расх. вед.'!$A$1:$K$289</definedName>
    <definedName name="_xlnm.Print_Area" localSheetId="5">'Пр.4.Показ.расх.разд.подрз.'!$A$1:$G$45</definedName>
    <definedName name="_xlnm.Print_Area" localSheetId="6">'Пр.5.Показатели источн.'!$A$2:$D$20</definedName>
    <definedName name="_xlnm.Print_Area" localSheetId="7">'Пр.6.Резервный фонд'!$A$2:$H$14</definedName>
    <definedName name="_xlnm.Print_Area" localSheetId="8">'Пр.7.Численн.мун.служ.'!$A$1:$G$33</definedName>
  </definedNames>
  <calcPr fullCalcOnLoad="1"/>
</workbook>
</file>

<file path=xl/sharedStrings.xml><?xml version="1.0" encoding="utf-8"?>
<sst xmlns="http://schemas.openxmlformats.org/spreadsheetml/2006/main" count="2586" uniqueCount="498">
  <si>
    <t>№ п/п</t>
  </si>
  <si>
    <t>Наименование</t>
  </si>
  <si>
    <t>Код целевой статьи</t>
  </si>
  <si>
    <t>Код вида расхода</t>
  </si>
  <si>
    <t>Общегосударственные вопросы</t>
  </si>
  <si>
    <t>1.1</t>
  </si>
  <si>
    <t>0103</t>
  </si>
  <si>
    <t>1.1.1</t>
  </si>
  <si>
    <t>1.1.1.1</t>
  </si>
  <si>
    <t>Услуги связи</t>
  </si>
  <si>
    <t>Транспортные услуги</t>
  </si>
  <si>
    <t>Прочие расходы</t>
  </si>
  <si>
    <t>1.1.2</t>
  </si>
  <si>
    <t>1.2</t>
  </si>
  <si>
    <t>0104</t>
  </si>
  <si>
    <t>Коммунальные услуги</t>
  </si>
  <si>
    <t>Резервные фонды</t>
  </si>
  <si>
    <t>Национальная безопасность и правоохранительная деятельность</t>
  </si>
  <si>
    <t>0300</t>
  </si>
  <si>
    <t>2.1</t>
  </si>
  <si>
    <t>0309</t>
  </si>
  <si>
    <t>2.1.1</t>
  </si>
  <si>
    <t>Жилищно-коммунальное хозяйство</t>
  </si>
  <si>
    <t>0500</t>
  </si>
  <si>
    <t>3.1</t>
  </si>
  <si>
    <t>Благоустройство</t>
  </si>
  <si>
    <t>0503</t>
  </si>
  <si>
    <t>Образование</t>
  </si>
  <si>
    <t>0700</t>
  </si>
  <si>
    <t>0707</t>
  </si>
  <si>
    <t>0800</t>
  </si>
  <si>
    <t>0801</t>
  </si>
  <si>
    <t>Периодическая печать и издательства</t>
  </si>
  <si>
    <t>Физическая культура и спорт</t>
  </si>
  <si>
    <t>Социальная политика</t>
  </si>
  <si>
    <t>1000</t>
  </si>
  <si>
    <t>Охрана семьи и детства</t>
  </si>
  <si>
    <t>1004</t>
  </si>
  <si>
    <t>1</t>
  </si>
  <si>
    <t>2</t>
  </si>
  <si>
    <t>3</t>
  </si>
  <si>
    <t>Код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</si>
  <si>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</si>
  <si>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</si>
  <si>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Глава муниципального образования</t>
  </si>
  <si>
    <t>0102</t>
  </si>
  <si>
    <t>1.3</t>
  </si>
  <si>
    <t>909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</si>
  <si>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</si>
  <si>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</si>
  <si>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Средства массовой информации</t>
  </si>
  <si>
    <t>1200</t>
  </si>
  <si>
    <t>1202</t>
  </si>
  <si>
    <t>1100</t>
  </si>
  <si>
    <t>КОСГУ</t>
  </si>
  <si>
    <t>211</t>
  </si>
  <si>
    <t>213</t>
  </si>
  <si>
    <t>221</t>
  </si>
  <si>
    <t>226</t>
  </si>
  <si>
    <t>290</t>
  </si>
  <si>
    <t>310</t>
  </si>
  <si>
    <t>9</t>
  </si>
  <si>
    <t>10</t>
  </si>
  <si>
    <t>850</t>
  </si>
  <si>
    <t>0111</t>
  </si>
  <si>
    <t>Резервные средства</t>
  </si>
  <si>
    <t>870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</si>
  <si>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</si>
  <si>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</si>
  <si>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</si>
  <si>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</si>
  <si>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</si>
  <si>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Работы, услуги по содержанию имущества</t>
  </si>
  <si>
    <t>Код раздела, подраздела</t>
  </si>
  <si>
    <t>121</t>
  </si>
  <si>
    <t>852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</si>
  <si>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</si>
  <si>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</si>
  <si>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</si>
  <si>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</si>
  <si>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Глава местной администрации</t>
  </si>
  <si>
    <t>Пособия по социальной помощи населению</t>
  </si>
  <si>
    <t>244</t>
  </si>
  <si>
    <t>МУНИЦИПАЛЬНЫЙ СОВЕТ МО ГАВАНЬ</t>
  </si>
  <si>
    <t>МЕСТНАЯ АДМИНИСТРАЦИЯ МО ГАВАНЬ</t>
  </si>
  <si>
    <t>0705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</si>
  <si>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</si>
  <si>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</si>
  <si>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0100</t>
  </si>
  <si>
    <t>313</t>
  </si>
  <si>
    <t>Пособия, компенсации, меры социальной поддержки по публичным нормативным обязательствам</t>
  </si>
  <si>
    <t>1.1.2.1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</si>
  <si>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</si>
  <si>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</si>
  <si>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</si>
  <si>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</si>
  <si>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</si>
  <si>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</si>
  <si>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</si>
  <si>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1.1.2.2</t>
  </si>
  <si>
    <t>% исполнения</t>
  </si>
  <si>
    <t>Наименование показателя</t>
  </si>
  <si>
    <t>х</t>
  </si>
  <si>
    <t>Штатные единицы</t>
  </si>
  <si>
    <t>Расходы на оплату труда с начислениями</t>
  </si>
  <si>
    <t>из них заработная плата</t>
  </si>
  <si>
    <t>Организация и осуществление деятельности по опеке и попечительству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</si>
  <si>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</si>
  <si>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</si>
  <si>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</si>
  <si>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323</t>
  </si>
  <si>
    <t xml:space="preserve">I. Доходы бюджета </t>
  </si>
  <si>
    <t>II. Расходы бюджета</t>
  </si>
  <si>
    <t>909 01 05 02 01 03 0000 510</t>
  </si>
  <si>
    <t>909 01 05 02 01 03 0000 610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</si>
  <si>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</si>
  <si>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</si>
  <si>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909 01 05 00 00 00 0000 000</t>
  </si>
  <si>
    <t>Изменение остатков средств на счетах по учету средств бюджетов</t>
  </si>
  <si>
    <t>Код бюджетной классификации</t>
  </si>
  <si>
    <t>1.</t>
  </si>
  <si>
    <t>Фонд оплаты труда государственных (муниципальных) органов</t>
  </si>
  <si>
    <t>129</t>
  </si>
  <si>
    <t>09200 G0100</t>
  </si>
  <si>
    <t>00200 G0850</t>
  </si>
  <si>
    <t>Участие в реализации мер по профилактике дорожно-транспортного травматизма на территории муниципального образования</t>
  </si>
  <si>
    <t>Закупка товаров, работ и услуг для государственных
(муниципальных) нужд</t>
  </si>
  <si>
    <t>Участие в деятельности по профилактике правонарушений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</si>
  <si>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</si>
  <si>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</si>
  <si>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</si>
  <si>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мероприятий по сохранению и развитию местных традиций и обрядов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</si>
  <si>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</si>
  <si>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51100 G0860</t>
  </si>
  <si>
    <t>51100 G0870</t>
  </si>
  <si>
    <t>1102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</si>
  <si>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</si>
  <si>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</si>
  <si>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депутатам, осуществляющим свои полномочия на непостоянной основе</t>
  </si>
  <si>
    <t>Организация и проведение досуговых мероприятий для жителей, проживающих на территории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</si>
  <si>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</si>
  <si>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2.1.1.1</t>
  </si>
  <si>
    <t>III. Источники внутреннего финансирования дефицита бюджета</t>
  </si>
  <si>
    <t>4</t>
  </si>
  <si>
    <t>4.1</t>
  </si>
  <si>
    <t>5</t>
  </si>
  <si>
    <t>5.1</t>
  </si>
  <si>
    <t>6</t>
  </si>
  <si>
    <t>6.1</t>
  </si>
  <si>
    <t>6.2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</si>
  <si>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</si>
  <si>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Налоги, пошлины и сборы</t>
  </si>
  <si>
    <t>831</t>
  </si>
  <si>
    <t>296</t>
  </si>
  <si>
    <t>291</t>
  </si>
  <si>
    <t>Закупка товаров, работ и услуг для государственных (муниципальных) нужд</t>
  </si>
  <si>
    <t>Национальная экономика</t>
  </si>
  <si>
    <t>0400</t>
  </si>
  <si>
    <t>Общеэкономические вопросы</t>
  </si>
  <si>
    <t>0401</t>
  </si>
  <si>
    <t>Благоустройство территорий муниципального образования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</si>
  <si>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</si>
  <si>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</si>
  <si>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</si>
  <si>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</si>
  <si>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</si>
  <si>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Другие вопросы в области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</si>
  <si>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</si>
  <si>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0709</t>
  </si>
  <si>
    <t xml:space="preserve">Резервный фонд местной администрации </t>
  </si>
  <si>
    <t>Неисполненных назначений</t>
  </si>
  <si>
    <t>000 1 00 00000 00 0000 000</t>
  </si>
  <si>
    <t xml:space="preserve">№ п/п </t>
  </si>
  <si>
    <t>Наименование статьи</t>
  </si>
  <si>
    <t>% испол-нения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</si>
  <si>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</si>
  <si>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1.4</t>
  </si>
  <si>
    <t>Защита населения и территорий от  чрезвычайных ситуаций природного и техногенного характера, гражданская оборона</t>
  </si>
  <si>
    <t>Другие вопросы в области окружающей среды</t>
  </si>
  <si>
    <t xml:space="preserve">Молодежная политика </t>
  </si>
  <si>
    <t>6.3</t>
  </si>
  <si>
    <t>7</t>
  </si>
  <si>
    <t>Культура, кинематография</t>
  </si>
  <si>
    <t>7.1</t>
  </si>
  <si>
    <t>Культура</t>
  </si>
  <si>
    <t>8</t>
  </si>
  <si>
    <t>Код раздела подраз-дела</t>
  </si>
  <si>
    <t>000 1 13 00000 00 0000 000</t>
  </si>
  <si>
    <t>867 1 13 02993 03 0100 130</t>
  </si>
  <si>
    <t>000 1 16 00000 00 0000 000</t>
  </si>
  <si>
    <t>000 2 00 00000 00 0000 000</t>
  </si>
  <si>
    <t>000 2 02 00000 00 0000 000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</si>
  <si>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</si>
  <si>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</si>
  <si>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</si>
  <si>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</si>
  <si>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830</t>
  </si>
  <si>
    <t>240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</si>
  <si>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</si>
  <si>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</si>
  <si>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</si>
  <si>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Исполнение судебных актов</t>
  </si>
  <si>
    <t>909  01 00 00 00 00 0000 000</t>
  </si>
  <si>
    <t>Источники внутреннего финансирования дефицитов бюджетов</t>
  </si>
  <si>
    <t>Увеличение остатков средств бюджетов</t>
  </si>
  <si>
    <t xml:space="preserve"> 909 01 05 02 00 00 0000 500</t>
  </si>
  <si>
    <t xml:space="preserve"> 909 01 05 02 01 03 0000 510</t>
  </si>
  <si>
    <t>Увеличение прочих остатков денежных средств бюджетов внутригородских муниципальных образований  городов федерального значения</t>
  </si>
  <si>
    <t>Уменьшение остатков средств бюджетов</t>
  </si>
  <si>
    <t>Уменьшение прочих остатков денежных средств бюджетов внутригородских муниципальных образований  городов федерального значения</t>
  </si>
  <si>
    <t xml:space="preserve"> 909 01 05 02 01 03 0000 610</t>
  </si>
  <si>
    <t>тыс. рублей</t>
  </si>
  <si>
    <t>Главный распорядитель</t>
  </si>
  <si>
    <t>Код раздела и подраздела</t>
  </si>
  <si>
    <t>Расходы на выплаты персоналу государственных
(муниципальных) органов</t>
  </si>
  <si>
    <t>Социальные пособия и компенсации персоналу в денежной форме</t>
  </si>
  <si>
    <t>266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</si>
  <si>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</si>
  <si>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</si>
  <si>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</si>
  <si>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</si>
  <si>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</si>
  <si>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</si>
  <si>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346</t>
  </si>
  <si>
    <t>Уплата прочих налогов, сборов и иных платежей</t>
  </si>
  <si>
    <t>Уплата иных платежей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</si>
  <si>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</si>
  <si>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закупки товаров, работ и услуг для обеспечения государственных (муниципальных) нужд
</t>
  </si>
  <si>
    <t>0113</t>
  </si>
  <si>
    <t>349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</si>
  <si>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</si>
  <si>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</si>
  <si>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на выплаты персоналу органов местного самоуправления</t>
  </si>
  <si>
    <t>Резервный фонд местной администрации</t>
  </si>
  <si>
    <t xml:space="preserve">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</si>
  <si>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</si>
  <si>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21900 00220</t>
  </si>
  <si>
    <t>Иные закупки товаров, работ и услуг для обеспечения
государственных (муниципальных) нужд</t>
  </si>
  <si>
    <t xml:space="preserve">Иные закупки товаров, работ и услуг для обеспечения
государственных (муниципальных) нужд
</t>
  </si>
  <si>
    <t>Прочая закупка товаров, работ и услуг для обеспечения
государственных (муниципальных) нужд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</si>
  <si>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</si>
  <si>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51000 00312</t>
  </si>
  <si>
    <t>Услуги по содержанию имущества</t>
  </si>
  <si>
    <t xml:space="preserve">Охрана окружающей среды
</t>
  </si>
  <si>
    <t xml:space="preserve">Другие вопросы в области охраны окружающей среды
</t>
  </si>
  <si>
    <t>7950000510</t>
  </si>
  <si>
    <t>Прочих услуг</t>
  </si>
  <si>
    <t>43100 00621</t>
  </si>
  <si>
    <t>Организация местных и участие в организации и проведении городских праздничных и иных зрелищных мероприятий</t>
  </si>
  <si>
    <t>312</t>
  </si>
  <si>
    <t>Пенсии, пособия, выплачиваемые организациями сектора государственного управления</t>
  </si>
  <si>
    <t>Пособия, компенсации, меры социальной поддержки
по публичным нормативным обязательствам</t>
  </si>
  <si>
    <t>Приобретение товаров, работ, услуг в пользу граждан
в целях их социального обеспечения</t>
  </si>
  <si>
    <t>Создание условий для развития на территории муниципального образования массовой физической культуры и спорта</t>
  </si>
  <si>
    <t>51200 00910</t>
  </si>
  <si>
    <t>Учреждение печатного средства массовой информации, опубликование муниципальных правовых актов, иной информации</t>
  </si>
  <si>
    <t>45700 01010</t>
  </si>
  <si>
    <t>ИТОГО РАСХОДОВ:</t>
  </si>
  <si>
    <t>6000</t>
  </si>
  <si>
    <t>Приложение 2</t>
  </si>
  <si>
    <t>Приложение 1</t>
  </si>
  <si>
    <t>1.5</t>
  </si>
  <si>
    <t>Другие общегосударственные вопросы</t>
  </si>
  <si>
    <t>Приложение 3</t>
  </si>
  <si>
    <t xml:space="preserve">Закупка товаров, работ и услуг для обеспечения государственных (муниципальных) нужд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</si>
  <si>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</si>
  <si>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</si>
  <si>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Социальные пособия и компенсации </t>
  </si>
  <si>
    <t>222</t>
  </si>
  <si>
    <t>1003</t>
  </si>
  <si>
    <t>Создание, реорганизация и ликвидация муниципальных унитарных предприятий</t>
  </si>
  <si>
    <t xml:space="preserve">Другие общегосударственные вопросы </t>
  </si>
  <si>
    <t>2.1.1.2</t>
  </si>
  <si>
    <t>2.1.1.3</t>
  </si>
  <si>
    <t xml:space="preserve">   от _____________ № _____</t>
  </si>
  <si>
    <t xml:space="preserve">   от ____________ №______</t>
  </si>
  <si>
    <t>к Решению Муниципального Совета</t>
  </si>
  <si>
    <t>от ___________ №_______</t>
  </si>
  <si>
    <t xml:space="preserve">Код </t>
  </si>
  <si>
    <t xml:space="preserve">Наименование кода доходов  </t>
  </si>
  <si>
    <t>НАЛОГОВЫЕ И НЕНАЛОГОВЫЕ ДОХОДЫ</t>
  </si>
  <si>
    <t>ДОХОДЫ ОТ ОКАЗАНИЯ ПЛАТНЫХ УСЛУГ  И КОМПЕНСАЦИИ ЗАТРАТ ГОСУДАРСТВА</t>
  </si>
  <si>
    <t xml:space="preserve">000 1 13 02000 00 0000 130 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</si>
  <si>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</si>
  <si>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</si>
  <si>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</si>
  <si>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 xml:space="preserve">000 1 13 02993 03 0000 130 </t>
  </si>
  <si>
    <t>Прочие доходы от компенсации затрат 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</si>
  <si>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</si>
  <si>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 ВОЗМЕЩЕНИЕ УЩЕРБА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</si>
  <si>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</si>
  <si>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</si>
  <si>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909 1 16 07010 03 0000 140</t>
  </si>
  <si>
    <t>909 1 16 07090 03 0000 140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</si>
  <si>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</si>
  <si>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</si>
  <si>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182 1 16 10123 01 0031 140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</si>
  <si>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</si>
  <si>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847 1 16 10123 01 0031 140</t>
  </si>
  <si>
    <t>806 1 16 10123 01 0031 140</t>
  </si>
  <si>
    <t>807 1 16 10123 01 0031 140</t>
  </si>
  <si>
    <t>БЕЗВОЗМЕЗДНЫЕ ПОСТУПЛЕНИЯ</t>
  </si>
  <si>
    <t>000 202 30000 00 0000 150</t>
  </si>
  <si>
    <t>Субвенции бюджетам бюджетной системы Российской Федерации</t>
  </si>
  <si>
    <t>000 2 02 30024 00 0000 150</t>
  </si>
  <si>
    <t>909 2 02 30024 03 0000 150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</si>
  <si>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.</t>
  </si>
  <si>
    <t>909 2 02 30024 03 0100 150</t>
  </si>
  <si>
    <t>909 2 02 30024 03 0200 150</t>
  </si>
  <si>
    <t>000 202 30027 00 0000 150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</si>
  <si>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</si>
  <si>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909 2 02 30027 03 0000 150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</si>
  <si>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</si>
  <si>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909 2 02 30027 03 0100 150</t>
  </si>
  <si>
    <t>909 2 02 30027 03 0200 150</t>
  </si>
  <si>
    <t>ИТОГО ДОХОДОВ</t>
  </si>
  <si>
    <t>Неисполненные назначения</t>
  </si>
  <si>
    <t>Годовой объем</t>
  </si>
  <si>
    <t>Муниципального образования "Гавань"</t>
  </si>
  <si>
    <t>Приложение 4</t>
  </si>
  <si>
    <t>2.2</t>
  </si>
  <si>
    <t>2.3</t>
  </si>
  <si>
    <t>5.2</t>
  </si>
  <si>
    <t>Приложение 5</t>
  </si>
  <si>
    <t>тыс.рублей</t>
  </si>
  <si>
    <t xml:space="preserve">   от _______________№ _____</t>
  </si>
  <si>
    <t>№</t>
  </si>
  <si>
    <t>1. Муниципальный Совет МО "Гавань"</t>
  </si>
  <si>
    <t>2. Местная Администрация МО "Гавань"</t>
  </si>
  <si>
    <t>Приложение 7</t>
  </si>
  <si>
    <t>Приложение 6</t>
  </si>
  <si>
    <t xml:space="preserve">909 0111 07000 00160 870 </t>
  </si>
  <si>
    <t xml:space="preserve"> 909 01 05 02 01 00 0000 510</t>
  </si>
  <si>
    <t xml:space="preserve"> 909 01 05 02 01 00 0000 610</t>
  </si>
  <si>
    <t>909 01 05 02 00 00 0000 600</t>
  </si>
  <si>
    <t xml:space="preserve">000 1 01 00000 00 0000 000
</t>
  </si>
  <si>
    <t xml:space="preserve">НАЛОГИ НА ПРИБЫЛЬ, ДОХОДЫ
</t>
  </si>
  <si>
    <t xml:space="preserve">182 1 01 02000 01 0000 110
</t>
  </si>
  <si>
    <t xml:space="preserve">Налог на доходы физических лиц
</t>
  </si>
  <si>
    <t xml:space="preserve">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</si>
  <si>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</si>
  <si>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ДОХОДЫ ОТ ОКАЗАНИЯ ПЛАТНЫХ УСЛУГ И КОМПЕНСАЦИИ ЗАТРАТ ГОСУДАРСТВА</t>
  </si>
  <si>
    <t xml:space="preserve">000 1 16 00000 00 0000 000
</t>
  </si>
  <si>
    <t xml:space="preserve">ШТРАФЫ, САНКЦИИ, ВОЗМЕЩЕНИЕ УЩЕРБА
</t>
  </si>
  <si>
    <t>000 202 10000 00 0000 150</t>
  </si>
  <si>
    <t xml:space="preserve">Дотации бюджетам бюджетной системы Российской Федерации
</t>
  </si>
  <si>
    <t xml:space="preserve">909 2 02 15001 03 0000 150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</si>
  <si>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</si>
  <si>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 Санкт-Петербург</t>
  </si>
  <si>
    <t>2.1.2</t>
  </si>
  <si>
    <t>2.1.2.1</t>
  </si>
  <si>
    <t>9910000005</t>
  </si>
  <si>
    <t>Коммунальные услуги (эл.энергия)</t>
  </si>
  <si>
    <t>247</t>
  </si>
  <si>
    <t>Коммунальные услуги (вода, тепло)</t>
  </si>
  <si>
    <t>9920000006</t>
  </si>
  <si>
    <t>2.1.3.1</t>
  </si>
  <si>
    <t>99026 00260</t>
  </si>
  <si>
    <t>2.1.3</t>
  </si>
  <si>
    <t>2.1.3.2</t>
  </si>
  <si>
    <t>2.3.1</t>
  </si>
  <si>
    <t>2.3.1.1</t>
  </si>
  <si>
    <t>07030 00300</t>
  </si>
  <si>
    <t>0409</t>
  </si>
  <si>
    <t>0202700270</t>
  </si>
  <si>
    <t>2.4</t>
  </si>
  <si>
    <t>2.4.1</t>
  </si>
  <si>
    <t>2.4.1.1</t>
  </si>
  <si>
    <t>08009 00900</t>
  </si>
  <si>
    <t>Иные закупки товаров, работ и услуг для муниципальных нуж</t>
  </si>
  <si>
    <t>Прочие услуги</t>
  </si>
  <si>
    <t>2.6.3.1</t>
  </si>
  <si>
    <t>02027 00270</t>
  </si>
  <si>
    <t>2.5</t>
  </si>
  <si>
    <t>2.5.1</t>
  </si>
  <si>
    <t>2.5.1.1</t>
  </si>
  <si>
    <t>09002 00200</t>
  </si>
  <si>
    <t>2.6</t>
  </si>
  <si>
    <t>2.6.1</t>
  </si>
  <si>
    <t>2.6.1.1</t>
  </si>
  <si>
    <t>10036 00360</t>
  </si>
  <si>
    <t>2.6.2</t>
  </si>
  <si>
    <t>2.6.2.1</t>
  </si>
  <si>
    <t>11007 00700</t>
  </si>
  <si>
    <t>2.6.3</t>
  </si>
  <si>
    <t>2.6.3.2</t>
  </si>
  <si>
    <t>03028 00280</t>
  </si>
  <si>
    <t>2.6.3.3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</si>
  <si>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</si>
  <si>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05035 00350</t>
  </si>
  <si>
    <t>04029 00290</t>
  </si>
  <si>
    <t>2.6.3.5</t>
  </si>
  <si>
    <t>06037 00370</t>
  </si>
  <si>
    <t>12042 00420</t>
  </si>
  <si>
    <t>2.7</t>
  </si>
  <si>
    <t>2.7.1</t>
  </si>
  <si>
    <t>2.7.1.1</t>
  </si>
  <si>
    <t>13014 00040</t>
  </si>
  <si>
    <t>14005 00050</t>
  </si>
  <si>
    <t>15008 00080</t>
  </si>
  <si>
    <t>2.8</t>
  </si>
  <si>
    <t>2.8.1</t>
  </si>
  <si>
    <t>Социальное обеспечение населения</t>
  </si>
  <si>
    <t>2.8.1.1</t>
  </si>
  <si>
    <t>99034 00340</t>
  </si>
  <si>
    <t>2.9</t>
  </si>
  <si>
    <t>2.9.1</t>
  </si>
  <si>
    <t>2.9.1.1</t>
  </si>
  <si>
    <t>16006 00060</t>
  </si>
  <si>
    <t>17025 00250</t>
  </si>
  <si>
    <t>2.3.1.2</t>
  </si>
  <si>
    <t>2.2.1.1</t>
  </si>
  <si>
    <t>Главный распоря-дитель</t>
  </si>
  <si>
    <t>Код раздела и подраз-дела</t>
  </si>
  <si>
    <t>99100 00001</t>
  </si>
  <si>
    <t>99100 00002</t>
  </si>
  <si>
    <t>99100 00003</t>
  </si>
  <si>
    <t>99100 00004</t>
  </si>
  <si>
    <t>№ п\п</t>
  </si>
  <si>
    <t>Бюджетные ассигнования</t>
  </si>
  <si>
    <t>99100 00005</t>
  </si>
  <si>
    <t>Страхование</t>
  </si>
  <si>
    <t>99200 00006</t>
  </si>
  <si>
    <t>9902600260</t>
  </si>
  <si>
    <t>01007 00070</t>
  </si>
  <si>
    <t>2.6.3.4</t>
  </si>
  <si>
    <t>2.6.3.6</t>
  </si>
  <si>
    <t>2.7.1.2</t>
  </si>
  <si>
    <t>2.7.1.3</t>
  </si>
  <si>
    <t>2.8.2</t>
  </si>
  <si>
    <t>2.8.2.1</t>
  </si>
  <si>
    <t>2.8.2.2</t>
  </si>
  <si>
    <t>2.10</t>
  </si>
  <si>
    <t>2.10.1</t>
  </si>
  <si>
    <t>2.10.1.1</t>
  </si>
  <si>
    <t>000 101 00000 00 0000 000</t>
  </si>
  <si>
    <t>НАЛОГИ НА ПРИБЫЛЬ, ДОХОДЫ</t>
  </si>
  <si>
    <t>182 101 02000 01 0000 110</t>
  </si>
  <si>
    <t>Налог на доходы с физических лиц</t>
  </si>
  <si>
    <t>182 101 02010 01 0000 110</t>
  </si>
  <si>
    <t>Дотации бюджетам бюджетной системы Российской Федерации</t>
  </si>
  <si>
    <t>909 202 15001 03 0000 150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</si>
  <si>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</si>
  <si>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Неисполнен-ные назначений</t>
  </si>
  <si>
    <t>Расходы на выплаты персоналу в целях обеспечения выполнения фуекций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</si>
  <si>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ГАВАНЬ</t>
  </si>
  <si>
    <t>Расходы на выплатуы персоналу органов местного самоуправления</t>
  </si>
  <si>
    <t>Уастие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</si>
  <si>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200 </t>
  </si>
  <si>
    <t xml:space="preserve"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 муниципальной службы в органах местного самоуправления муниципальных образований, в соответствии с законом Санкт-Петербура </t>
  </si>
  <si>
    <t>Социальное обеспечение и иные выплаты гражданам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</si>
  <si>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</si>
  <si>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16006 0006</t>
  </si>
  <si>
    <t>Другие вопросы в области охраны окружающей среды</t>
  </si>
  <si>
    <t>Профессиональная подготовка, пепеподготовка и повышение квалификации</t>
  </si>
  <si>
    <t>5.3</t>
  </si>
  <si>
    <t>7.2</t>
  </si>
  <si>
    <t>8.1</t>
  </si>
  <si>
    <t>9.1</t>
  </si>
  <si>
    <t>Периодическая печатьи издательства</t>
  </si>
  <si>
    <t>к проекту Решения Муниципального Совета</t>
  </si>
  <si>
    <t>Отчет об исполнении местного бюджета МО Гавань за 2022 год</t>
  </si>
  <si>
    <t>Утверждено на 2022 год</t>
  </si>
  <si>
    <t>Исполнено на 01.01.2023</t>
  </si>
  <si>
    <t>000 111 00000 00 0000 000</t>
  </si>
  <si>
    <t>ДОХОДЫ ОТ ИСПОЛЬЗОВАНИЯ ИМУЩЕСТВА, НАХОДЯЩЕГОСЯ В ГОСУДАРСТВЕННОЙ И МУНИЦИПАЛЬНОЙ СОБСТВННОСТИ</t>
  </si>
  <si>
    <t>909 111 07013 03 0000 120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</si>
  <si>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предприятиях, созданных внутригородскими муниципальными образованиями городов федерального значения</t>
  </si>
  <si>
    <t>000 114 000000 00 0000 00</t>
  </si>
  <si>
    <t>ДОХОДЫ ОТ ПРОДАЖИ МАТЕРИАЛЬНЫХ И НЕМАТЕРИАЛЬНЫХ АКТИВОВ</t>
  </si>
  <si>
    <t>909 114 02033 03 0000 410</t>
  </si>
  <si>
    <t>909 114 02033 03 0000 440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</si>
  <si>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</si>
  <si>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</si>
  <si>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Утверждено на 2022</t>
  </si>
  <si>
    <t>99100 00006</t>
  </si>
  <si>
    <t>Расходы на содержание депутатов, выборных должностей, лиц местного самоуправления, осуществляющих свои полномочия на выборной основе</t>
  </si>
  <si>
    <t>1.1.2.4</t>
  </si>
  <si>
    <t>Увеличение стоимости нематериальных активов</t>
  </si>
  <si>
    <t>Иные выплаты текущего характера организациям</t>
  </si>
  <si>
    <t>Иные выплаты текущего характера физическим лицам</t>
  </si>
  <si>
    <t>297</t>
  </si>
  <si>
    <t>Исполнение судебных актов Российской Федерации и мировых соглашений по возмещению причиненного вреда</t>
  </si>
  <si>
    <t>Расходы на выплату уволенным служащим (работникам) среднего месячного заработка на период трудоустройства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ТК РФ</t>
  </si>
  <si>
    <t>321</t>
  </si>
  <si>
    <t>Показатели доходов местного бюджета муниципального образования Гавань за 2022 год по кодам классификации доходов местного бюджета</t>
  </si>
  <si>
    <t>Расходы на содержание депутатов, выборных должностей, лиц естного самоуправления, осуществляющих свои полномочия на выборной основе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</si>
  <si>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вондами</t>
  </si>
  <si>
    <t>9910000006</t>
  </si>
  <si>
    <t>Расходы на выплату уволенным служащим (работникам)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</t>
  </si>
  <si>
    <t>Показатели расходов местного бюджета муниципального образования Гавань за 2022 год по разделам и подразделам классификации расходов местного бюджета</t>
  </si>
  <si>
    <t>Показатели расходов местного бюджета за 2022 год по ведомственной структуре расходов бюджета МО Гавань</t>
  </si>
  <si>
    <t>Показатели  источников финансирования дефицита местного бюджета муниципального образования Гавань за 2022 год по кодам классификации источников финансирования дефицита местного бюджета</t>
  </si>
  <si>
    <t xml:space="preserve"> Отчет о расходовании средств резервного фонда  Местной Администрации МО Гавань за 2022 год</t>
  </si>
  <si>
    <t>Расходование средств резервного фонда Местной Администрации МО "Гавань" за 2022 год не производилось</t>
  </si>
  <si>
    <t xml:space="preserve"> Отчет о численности работников органов местного самоуправления и фактических затратах на их денежное содержание за  2022 года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</si>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</sst>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_р_."/>
    <numFmt numFmtId="181" formatCode="0000"/>
    <numFmt numFmtId="182" formatCode="00000"/>
    <numFmt numFmtId="183" formatCode="#,##0.00_р_."/>
    <numFmt numFmtId="184" formatCode="#,##0.0\ _р_."/>
    <numFmt numFmtId="185" formatCode="#,##0_р_."/>
    <numFmt numFmtId="186" formatCode="000"/>
    <numFmt numFmtId="187" formatCode="_-* #,##0.0\ _р_._-;\-* #,##0.0\ _р_._-;_-* &quot;-&quot;\ _р_._-;_-@_-"/>
    <numFmt numFmtId="188" formatCode="_-* #,##0.00\ _р_._-;\-* #,##0.00\ _р_._-;_-* &quot;-&quot;\ _р_._-;_-@_-"/>
    <numFmt numFmtId="189" formatCode="0.0%"/>
    <numFmt numFmtId="190" formatCode="00000\-0000"/>
    <numFmt numFmtId="191" formatCode="0000.0"/>
    <numFmt numFmtId="192" formatCode="0000.00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0.00_ ;[Red]\-0.00\ "/>
    <numFmt numFmtId="197" formatCode="#,##0.00&quot;р.&quot;"/>
    <numFmt numFmtId="198" formatCode="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0"/>
    <numFmt numFmtId="206" formatCode="0.00000"/>
    <numFmt numFmtId="207" formatCode="0.00000000"/>
    <numFmt numFmtId="208" formatCode="0.0000000"/>
    <numFmt numFmtId="209" formatCode="#,##0.000_р_."/>
    <numFmt numFmtId="210" formatCode="#,##0.0000_р_."/>
    <numFmt numFmtId="211" formatCode="#,##0.00000_р_."/>
    <numFmt numFmtId="212" formatCode="#,##0.0"/>
    <numFmt numFmtId="213" formatCode="#,##0.000"/>
    <numFmt numFmtId="214" formatCode="#,##0.0000"/>
    <numFmt numFmtId="215" formatCode="[$-FC19]d\ mmmm\ yyyy\ &quot;г.&quot;"/>
    <numFmt numFmtId="216" formatCode="_-* #,##0.00\ _р_._-;\-* #,##0.00\ _р_._-;_-* \-??\ _р_._-;_-@_-"/>
    <numFmt numFmtId="217" formatCode="0.00;[Red]0.00"/>
    <numFmt numFmtId="218" formatCode="#,##0.00000"/>
    <numFmt numFmtId="219" formatCode="0.000%"/>
    <numFmt numFmtId="220" formatCode="#,##0.0\ &quot;р.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2"/>
    </font>
    <font>
      <b/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5"/>
      <name val="Times New Roman"/>
      <family val="1"/>
    </font>
    <font>
      <sz val="10"/>
      <name val="MS Sans Serif"/>
      <family val="2"/>
    </font>
    <font>
      <b/>
      <sz val="12.5"/>
      <name val="Times New Roman"/>
      <family val="1"/>
    </font>
    <font>
      <sz val="12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FEFD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FE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ill="0" applyBorder="0" applyAlignment="0" applyProtection="0"/>
    <xf numFmtId="4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right" vertical="top"/>
    </xf>
    <xf numFmtId="4" fontId="7" fillId="33" borderId="0" xfId="0" applyNumberFormat="1" applyFont="1" applyFill="1" applyAlignment="1">
      <alignment/>
    </xf>
    <xf numFmtId="49" fontId="9" fillId="33" borderId="11" xfId="0" applyNumberFormat="1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49" fontId="7" fillId="33" borderId="0" xfId="0" applyNumberFormat="1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9" fillId="33" borderId="0" xfId="53" applyFont="1" applyFill="1" applyBorder="1" applyAlignment="1">
      <alignment horizontal="center"/>
      <protection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212" fontId="7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center" vertical="top" wrapText="1"/>
    </xf>
    <xf numFmtId="212" fontId="7" fillId="33" borderId="0" xfId="0" applyNumberFormat="1" applyFont="1" applyFill="1" applyBorder="1" applyAlignment="1">
      <alignment horizontal="center" vertical="center" wrapText="1"/>
    </xf>
    <xf numFmtId="212" fontId="9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49" fontId="9" fillId="33" borderId="11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212" fontId="9" fillId="33" borderId="10" xfId="67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212" fontId="7" fillId="33" borderId="10" xfId="67" applyNumberFormat="1" applyFont="1" applyFill="1" applyBorder="1" applyAlignment="1">
      <alignment horizontal="right" wrapText="1"/>
    </xf>
    <xf numFmtId="0" fontId="14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 vertical="center" wrapText="1" readingOrder="1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center" vertical="center" readingOrder="1"/>
    </xf>
    <xf numFmtId="49" fontId="7" fillId="33" borderId="14" xfId="0" applyNumberFormat="1" applyFont="1" applyFill="1" applyBorder="1" applyAlignment="1">
      <alignment horizontal="center" vertical="center" wrapText="1" readingOrder="1"/>
    </xf>
    <xf numFmtId="0" fontId="7" fillId="33" borderId="14" xfId="0" applyFont="1" applyFill="1" applyBorder="1" applyAlignment="1">
      <alignment horizontal="left" vertical="center" wrapText="1" readingOrder="1"/>
    </xf>
    <xf numFmtId="212" fontId="7" fillId="33" borderId="14" xfId="67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 readingOrder="1"/>
    </xf>
    <xf numFmtId="49" fontId="9" fillId="33" borderId="0" xfId="0" applyNumberFormat="1" applyFont="1" applyFill="1" applyBorder="1" applyAlignment="1">
      <alignment horizontal="right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right" vertical="center"/>
    </xf>
    <xf numFmtId="49" fontId="11" fillId="33" borderId="0" xfId="0" applyNumberFormat="1" applyFont="1" applyFill="1" applyAlignment="1">
      <alignment horizontal="center" vertical="top"/>
    </xf>
    <xf numFmtId="4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right" vertical="top"/>
    </xf>
    <xf numFmtId="49" fontId="11" fillId="33" borderId="0" xfId="0" applyNumberFormat="1" applyFont="1" applyFill="1" applyAlignment="1">
      <alignment horizontal="center" vertical="top"/>
    </xf>
    <xf numFmtId="49" fontId="11" fillId="33" borderId="0" xfId="0" applyNumberFormat="1" applyFont="1" applyFill="1" applyAlignment="1">
      <alignment horizontal="center" vertical="top" wrapText="1"/>
    </xf>
    <xf numFmtId="0" fontId="11" fillId="33" borderId="0" xfId="0" applyFont="1" applyFill="1" applyAlignment="1">
      <alignment wrapText="1"/>
    </xf>
    <xf numFmtId="4" fontId="9" fillId="33" borderId="0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center" vertical="top" wrapText="1"/>
    </xf>
    <xf numFmtId="0" fontId="7" fillId="33" borderId="0" xfId="53" applyFont="1" applyFill="1" applyAlignment="1">
      <alignment vertical="top"/>
      <protection/>
    </xf>
    <xf numFmtId="0" fontId="7" fillId="33" borderId="0" xfId="53" applyFont="1" applyFill="1">
      <alignment/>
      <protection/>
    </xf>
    <xf numFmtId="0" fontId="9" fillId="33" borderId="0" xfId="53" applyFont="1" applyFill="1" applyAlignment="1">
      <alignment horizontal="center" vertical="top"/>
      <protection/>
    </xf>
    <xf numFmtId="0" fontId="9" fillId="33" borderId="15" xfId="53" applyFont="1" applyFill="1" applyBorder="1" applyAlignment="1">
      <alignment horizontal="left" vertical="top" wrapText="1"/>
      <protection/>
    </xf>
    <xf numFmtId="0" fontId="9" fillId="33" borderId="0" xfId="53" applyFont="1" applyFill="1">
      <alignment/>
      <protection/>
    </xf>
    <xf numFmtId="0" fontId="7" fillId="33" borderId="15" xfId="53" applyFont="1" applyFill="1" applyBorder="1" applyAlignment="1">
      <alignment horizontal="left" vertical="top" wrapText="1"/>
      <protection/>
    </xf>
    <xf numFmtId="0" fontId="9" fillId="34" borderId="15" xfId="53" applyFont="1" applyFill="1" applyBorder="1" applyAlignment="1">
      <alignment horizontal="left" vertical="top" wrapText="1"/>
      <protection/>
    </xf>
    <xf numFmtId="0" fontId="7" fillId="34" borderId="15" xfId="57" applyNumberFormat="1" applyFont="1" applyFill="1" applyBorder="1" applyAlignment="1" applyProtection="1">
      <alignment horizontal="left" vertical="top" wrapText="1"/>
      <protection/>
    </xf>
    <xf numFmtId="0" fontId="9" fillId="34" borderId="15" xfId="57" applyNumberFormat="1" applyFont="1" applyFill="1" applyBorder="1" applyAlignment="1" applyProtection="1">
      <alignment horizontal="left" vertical="top" wrapText="1"/>
      <protection/>
    </xf>
    <xf numFmtId="0" fontId="7" fillId="33" borderId="16" xfId="53" applyFont="1" applyFill="1" applyBorder="1" applyAlignment="1">
      <alignment horizontal="left" vertical="top" wrapText="1"/>
      <protection/>
    </xf>
    <xf numFmtId="212" fontId="9" fillId="33" borderId="15" xfId="53" applyNumberFormat="1" applyFont="1" applyFill="1" applyBorder="1" applyAlignment="1">
      <alignment horizontal="right"/>
      <protection/>
    </xf>
    <xf numFmtId="212" fontId="9" fillId="34" borderId="15" xfId="53" applyNumberFormat="1" applyFont="1" applyFill="1" applyBorder="1" applyAlignment="1">
      <alignment horizontal="right"/>
      <protection/>
    </xf>
    <xf numFmtId="212" fontId="7" fillId="33" borderId="15" xfId="53" applyNumberFormat="1" applyFont="1" applyFill="1" applyBorder="1" applyAlignment="1">
      <alignment horizontal="right"/>
      <protection/>
    </xf>
    <xf numFmtId="0" fontId="6" fillId="33" borderId="0" xfId="53" applyFont="1" applyFill="1" applyAlignment="1">
      <alignment horizontal="center" vertical="center"/>
      <protection/>
    </xf>
    <xf numFmtId="0" fontId="15" fillId="34" borderId="17" xfId="53" applyFont="1" applyFill="1" applyBorder="1" applyAlignment="1">
      <alignment horizontal="center" vertical="center"/>
      <protection/>
    </xf>
    <xf numFmtId="0" fontId="15" fillId="33" borderId="17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33" borderId="18" xfId="53" applyFont="1" applyFill="1" applyBorder="1" applyAlignment="1">
      <alignment horizontal="center" vertical="center"/>
      <protection/>
    </xf>
    <xf numFmtId="189" fontId="9" fillId="33" borderId="15" xfId="53" applyNumberFormat="1" applyFont="1" applyFill="1" applyBorder="1" applyAlignment="1">
      <alignment horizontal="right"/>
      <protection/>
    </xf>
    <xf numFmtId="189" fontId="9" fillId="34" borderId="15" xfId="53" applyNumberFormat="1" applyFont="1" applyFill="1" applyBorder="1" applyAlignment="1">
      <alignment horizontal="right"/>
      <protection/>
    </xf>
    <xf numFmtId="189" fontId="7" fillId="33" borderId="15" xfId="53" applyNumberFormat="1" applyFont="1" applyFill="1" applyBorder="1" applyAlignment="1">
      <alignment horizontal="right"/>
      <protection/>
    </xf>
    <xf numFmtId="0" fontId="10" fillId="33" borderId="19" xfId="53" applyFont="1" applyFill="1" applyBorder="1" applyAlignment="1">
      <alignment horizontal="center" vertical="center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/>
      <protection/>
    </xf>
    <xf numFmtId="0" fontId="10" fillId="33" borderId="20" xfId="53" applyFont="1" applyFill="1" applyBorder="1" applyAlignment="1">
      <alignment horizontal="center" vertical="top" wrapText="1"/>
      <protection/>
    </xf>
    <xf numFmtId="2" fontId="10" fillId="33" borderId="2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15" fillId="34" borderId="21" xfId="53" applyFont="1" applyFill="1" applyBorder="1" applyAlignment="1">
      <alignment horizontal="center" vertical="center"/>
      <protection/>
    </xf>
    <xf numFmtId="0" fontId="9" fillId="34" borderId="22" xfId="53" applyFont="1" applyFill="1" applyBorder="1" applyAlignment="1">
      <alignment horizontal="left" vertical="top" wrapText="1"/>
      <protection/>
    </xf>
    <xf numFmtId="212" fontId="9" fillId="34" borderId="22" xfId="53" applyNumberFormat="1" applyFont="1" applyFill="1" applyBorder="1" applyAlignment="1">
      <alignment horizontal="right"/>
      <protection/>
    </xf>
    <xf numFmtId="189" fontId="9" fillId="34" borderId="22" xfId="53" applyNumberFormat="1" applyFont="1" applyFill="1" applyBorder="1" applyAlignment="1">
      <alignment horizontal="right"/>
      <protection/>
    </xf>
    <xf numFmtId="0" fontId="19" fillId="33" borderId="0" xfId="53" applyFont="1" applyFill="1">
      <alignment/>
      <protection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4" fontId="7" fillId="33" borderId="0" xfId="63" applyNumberFormat="1" applyFont="1" applyFill="1" applyAlignment="1">
      <alignment/>
    </xf>
    <xf numFmtId="4" fontId="7" fillId="33" borderId="0" xfId="63" applyNumberFormat="1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readingOrder="1"/>
    </xf>
    <xf numFmtId="212" fontId="7" fillId="33" borderId="0" xfId="0" applyNumberFormat="1" applyFont="1" applyFill="1" applyAlignment="1">
      <alignment horizontal="center" wrapText="1"/>
    </xf>
    <xf numFmtId="212" fontId="7" fillId="33" borderId="0" xfId="0" applyNumberFormat="1" applyFont="1" applyFill="1" applyBorder="1" applyAlignment="1">
      <alignment horizontal="center" wrapText="1"/>
    </xf>
    <xf numFmtId="4" fontId="9" fillId="33" borderId="0" xfId="63" applyNumberFormat="1" applyFont="1" applyFill="1" applyBorder="1" applyAlignment="1">
      <alignment/>
    </xf>
    <xf numFmtId="4" fontId="7" fillId="33" borderId="0" xfId="63" applyNumberFormat="1" applyFont="1" applyFill="1" applyBorder="1" applyAlignment="1">
      <alignment/>
    </xf>
    <xf numFmtId="212" fontId="9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>
      <alignment/>
    </xf>
    <xf numFmtId="212" fontId="7" fillId="33" borderId="0" xfId="53" applyNumberFormat="1" applyFont="1" applyFill="1" applyAlignment="1">
      <alignment horizontal="right"/>
      <protection/>
    </xf>
    <xf numFmtId="212" fontId="10" fillId="33" borderId="19" xfId="53" applyNumberFormat="1" applyFont="1" applyFill="1" applyBorder="1" applyAlignment="1">
      <alignment horizontal="center" vertical="center" wrapText="1"/>
      <protection/>
    </xf>
    <xf numFmtId="212" fontId="9" fillId="33" borderId="23" xfId="53" applyNumberFormat="1" applyFont="1" applyFill="1" applyBorder="1" applyAlignment="1">
      <alignment horizontal="right"/>
      <protection/>
    </xf>
    <xf numFmtId="212" fontId="9" fillId="34" borderId="23" xfId="53" applyNumberFormat="1" applyFont="1" applyFill="1" applyBorder="1" applyAlignment="1">
      <alignment horizontal="right"/>
      <protection/>
    </xf>
    <xf numFmtId="212" fontId="7" fillId="33" borderId="23" xfId="53" applyNumberFormat="1" applyFont="1" applyFill="1" applyBorder="1" applyAlignment="1">
      <alignment horizontal="right"/>
      <protection/>
    </xf>
    <xf numFmtId="212" fontId="9" fillId="34" borderId="24" xfId="53" applyNumberFormat="1" applyFont="1" applyFill="1" applyBorder="1" applyAlignment="1">
      <alignment horizontal="right"/>
      <protection/>
    </xf>
    <xf numFmtId="49" fontId="7" fillId="33" borderId="25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right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right" vertical="center" wrapText="1"/>
    </xf>
    <xf numFmtId="212" fontId="9" fillId="33" borderId="12" xfId="67" applyNumberFormat="1" applyFont="1" applyFill="1" applyBorder="1" applyAlignment="1">
      <alignment horizontal="right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readingOrder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horizontal="right" vertical="top" wrapText="1"/>
    </xf>
    <xf numFmtId="49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/>
    </xf>
    <xf numFmtId="49" fontId="8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 vertical="top"/>
    </xf>
    <xf numFmtId="0" fontId="0" fillId="33" borderId="0" xfId="0" applyFill="1" applyAlignment="1">
      <alignment vertical="top"/>
    </xf>
    <xf numFmtId="0" fontId="9" fillId="33" borderId="0" xfId="0" applyFont="1" applyFill="1" applyAlignment="1">
      <alignment horizontal="center" wrapText="1"/>
    </xf>
    <xf numFmtId="49" fontId="8" fillId="33" borderId="0" xfId="0" applyNumberFormat="1" applyFont="1" applyFill="1" applyAlignment="1">
      <alignment horizontal="right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0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2" fontId="12" fillId="33" borderId="31" xfId="0" applyNumberFormat="1" applyFont="1" applyFill="1" applyBorder="1" applyAlignment="1">
      <alignment horizontal="center" vertical="distributed"/>
    </xf>
    <xf numFmtId="2" fontId="9" fillId="33" borderId="32" xfId="0" applyNumberFormat="1" applyFont="1" applyFill="1" applyBorder="1" applyAlignment="1">
      <alignment horizontal="left" vertical="distributed" wrapText="1"/>
    </xf>
    <xf numFmtId="212" fontId="9" fillId="33" borderId="32" xfId="0" applyNumberFormat="1" applyFont="1" applyFill="1" applyBorder="1" applyAlignment="1">
      <alignment horizontal="right"/>
    </xf>
    <xf numFmtId="212" fontId="9" fillId="33" borderId="33" xfId="0" applyNumberFormat="1" applyFont="1" applyFill="1" applyBorder="1" applyAlignment="1">
      <alignment horizontal="right"/>
    </xf>
    <xf numFmtId="2" fontId="16" fillId="33" borderId="34" xfId="0" applyNumberFormat="1" applyFont="1" applyFill="1" applyBorder="1" applyAlignment="1">
      <alignment horizontal="center" vertical="distributed"/>
    </xf>
    <xf numFmtId="2" fontId="7" fillId="33" borderId="35" xfId="0" applyNumberFormat="1" applyFont="1" applyFill="1" applyBorder="1" applyAlignment="1">
      <alignment horizontal="left" vertical="distributed" wrapText="1"/>
    </xf>
    <xf numFmtId="212" fontId="7" fillId="33" borderId="35" xfId="0" applyNumberFormat="1" applyFont="1" applyFill="1" applyBorder="1" applyAlignment="1">
      <alignment horizontal="right"/>
    </xf>
    <xf numFmtId="212" fontId="7" fillId="33" borderId="36" xfId="0" applyNumberFormat="1" applyFont="1" applyFill="1" applyBorder="1" applyAlignment="1">
      <alignment horizontal="right"/>
    </xf>
    <xf numFmtId="2" fontId="16" fillId="33" borderId="37" xfId="0" applyNumberFormat="1" applyFont="1" applyFill="1" applyBorder="1" applyAlignment="1">
      <alignment horizontal="center" vertical="distributed"/>
    </xf>
    <xf numFmtId="2" fontId="7" fillId="33" borderId="25" xfId="0" applyNumberFormat="1" applyFont="1" applyFill="1" applyBorder="1" applyAlignment="1">
      <alignment horizontal="left" vertical="distributed" wrapText="1"/>
    </xf>
    <xf numFmtId="212" fontId="7" fillId="33" borderId="25" xfId="0" applyNumberFormat="1" applyFont="1" applyFill="1" applyBorder="1" applyAlignment="1">
      <alignment horizontal="right"/>
    </xf>
    <xf numFmtId="212" fontId="7" fillId="33" borderId="38" xfId="0" applyNumberFormat="1" applyFont="1" applyFill="1" applyBorder="1" applyAlignment="1">
      <alignment horizontal="right"/>
    </xf>
    <xf numFmtId="2" fontId="16" fillId="33" borderId="13" xfId="0" applyNumberFormat="1" applyFont="1" applyFill="1" applyBorder="1" applyAlignment="1">
      <alignment horizontal="center" vertical="distributed"/>
    </xf>
    <xf numFmtId="2" fontId="7" fillId="33" borderId="14" xfId="0" applyNumberFormat="1" applyFont="1" applyFill="1" applyBorder="1" applyAlignment="1">
      <alignment horizontal="left" vertical="distributed" wrapText="1"/>
    </xf>
    <xf numFmtId="212" fontId="7" fillId="33" borderId="14" xfId="0" applyNumberFormat="1" applyFont="1" applyFill="1" applyBorder="1" applyAlignment="1">
      <alignment horizontal="right"/>
    </xf>
    <xf numFmtId="212" fontId="7" fillId="33" borderId="39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 wrapText="1"/>
    </xf>
    <xf numFmtId="49" fontId="8" fillId="33" borderId="0" xfId="0" applyNumberFormat="1" applyFont="1" applyFill="1" applyAlignment="1">
      <alignment horizontal="right" wrapText="1"/>
    </xf>
    <xf numFmtId="0" fontId="10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center" wrapText="1"/>
    </xf>
    <xf numFmtId="212" fontId="7" fillId="33" borderId="12" xfId="0" applyNumberFormat="1" applyFont="1" applyFill="1" applyBorder="1" applyAlignment="1">
      <alignment horizontal="center" vertical="center" wrapText="1"/>
    </xf>
    <xf numFmtId="212" fontId="7" fillId="33" borderId="40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vertical="top" wrapText="1"/>
    </xf>
    <xf numFmtId="49" fontId="18" fillId="33" borderId="20" xfId="0" applyNumberFormat="1" applyFont="1" applyFill="1" applyBorder="1" applyAlignment="1">
      <alignment vertical="center" wrapText="1"/>
    </xf>
    <xf numFmtId="0" fontId="18" fillId="33" borderId="29" xfId="0" applyFont="1" applyFill="1" applyBorder="1" applyAlignment="1">
      <alignment horizontal="left" vertical="center" wrapText="1"/>
    </xf>
    <xf numFmtId="49" fontId="18" fillId="33" borderId="26" xfId="0" applyNumberFormat="1" applyFont="1" applyFill="1" applyBorder="1" applyAlignment="1">
      <alignment horizontal="center" vertical="center" wrapText="1"/>
    </xf>
    <xf numFmtId="49" fontId="18" fillId="33" borderId="4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9" fillId="33" borderId="42" xfId="0" applyNumberFormat="1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left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12" fontId="7" fillId="33" borderId="1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18" fillId="33" borderId="42" xfId="0" applyNumberFormat="1" applyFont="1" applyFill="1" applyBorder="1" applyAlignment="1">
      <alignment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212" fontId="7" fillId="33" borderId="43" xfId="0" applyNumberFormat="1" applyFont="1" applyFill="1" applyBorder="1" applyAlignment="1">
      <alignment horizontal="right"/>
    </xf>
    <xf numFmtId="49" fontId="9" fillId="33" borderId="44" xfId="0" applyNumberFormat="1" applyFont="1" applyFill="1" applyBorder="1" applyAlignment="1">
      <alignment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18" fillId="33" borderId="29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12" xfId="53" applyFont="1" applyFill="1" applyBorder="1" applyAlignment="1">
      <alignment horizontal="center" vertical="top" wrapText="1"/>
      <protection/>
    </xf>
    <xf numFmtId="0" fontId="7" fillId="34" borderId="12" xfId="53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top"/>
      <protection/>
    </xf>
    <xf numFmtId="49" fontId="7" fillId="33" borderId="12" xfId="0" applyNumberFormat="1" applyFont="1" applyFill="1" applyBorder="1" applyAlignment="1">
      <alignment horizontal="right" vertical="top"/>
    </xf>
    <xf numFmtId="0" fontId="9" fillId="34" borderId="12" xfId="53" applyFont="1" applyFill="1" applyBorder="1" applyAlignment="1">
      <alignment horizontal="center" vertical="top"/>
      <protection/>
    </xf>
    <xf numFmtId="212" fontId="7" fillId="33" borderId="12" xfId="67" applyNumberFormat="1" applyFont="1" applyFill="1" applyBorder="1" applyAlignment="1">
      <alignment horizontal="right" vertical="top" wrapText="1"/>
    </xf>
    <xf numFmtId="49" fontId="9" fillId="33" borderId="12" xfId="0" applyNumberFormat="1" applyFont="1" applyFill="1" applyBorder="1" applyAlignment="1">
      <alignment horizontal="right" vertical="top"/>
    </xf>
    <xf numFmtId="212" fontId="9" fillId="33" borderId="12" xfId="67" applyNumberFormat="1" applyFont="1" applyFill="1" applyBorder="1" applyAlignment="1">
      <alignment horizontal="right" vertical="top" wrapText="1"/>
    </xf>
    <xf numFmtId="0" fontId="7" fillId="33" borderId="12" xfId="53" applyFont="1" applyFill="1" applyBorder="1" applyAlignment="1">
      <alignment horizontal="center" vertical="top"/>
      <protection/>
    </xf>
    <xf numFmtId="0" fontId="7" fillId="33" borderId="12" xfId="53" applyFont="1" applyFill="1" applyBorder="1" applyAlignment="1">
      <alignment horizontal="center" vertical="top" wrapText="1"/>
      <protection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center" vertical="top"/>
    </xf>
    <xf numFmtId="4" fontId="22" fillId="33" borderId="0" xfId="0" applyNumberFormat="1" applyFont="1" applyFill="1" applyBorder="1" applyAlignment="1">
      <alignment horizontal="center" vertical="top" wrapText="1"/>
    </xf>
    <xf numFmtId="49" fontId="17" fillId="33" borderId="0" xfId="0" applyNumberFormat="1" applyFont="1" applyFill="1" applyAlignment="1">
      <alignment horizontal="right" vertical="top"/>
    </xf>
    <xf numFmtId="49" fontId="17" fillId="33" borderId="0" xfId="0" applyNumberFormat="1" applyFont="1" applyFill="1" applyAlignment="1">
      <alignment horizontal="center" vertical="top"/>
    </xf>
    <xf numFmtId="49" fontId="17" fillId="33" borderId="0" xfId="0" applyNumberFormat="1" applyFont="1" applyFill="1" applyAlignment="1">
      <alignment horizontal="center" vertical="top" wrapText="1"/>
    </xf>
    <xf numFmtId="4" fontId="13" fillId="33" borderId="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 vertical="top" wrapText="1"/>
    </xf>
    <xf numFmtId="4" fontId="17" fillId="33" borderId="0" xfId="0" applyNumberFormat="1" applyFont="1" applyFill="1" applyAlignment="1">
      <alignment horizontal="center" vertical="top" wrapText="1"/>
    </xf>
    <xf numFmtId="49" fontId="7" fillId="33" borderId="34" xfId="0" applyNumberFormat="1" applyFont="1" applyFill="1" applyBorder="1" applyAlignment="1">
      <alignment horizontal="right" vertical="top"/>
    </xf>
    <xf numFmtId="49" fontId="7" fillId="33" borderId="35" xfId="0" applyNumberFormat="1" applyFont="1" applyFill="1" applyBorder="1" applyAlignment="1">
      <alignment horizontal="center" vertical="top"/>
    </xf>
    <xf numFmtId="49" fontId="7" fillId="33" borderId="35" xfId="0" applyNumberFormat="1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left" vertical="top" wrapText="1"/>
    </xf>
    <xf numFmtId="212" fontId="7" fillId="33" borderId="35" xfId="67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 wrapText="1"/>
    </xf>
    <xf numFmtId="212" fontId="7" fillId="33" borderId="10" xfId="67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 wrapText="1"/>
    </xf>
    <xf numFmtId="212" fontId="9" fillId="33" borderId="10" xfId="67" applyNumberFormat="1" applyFont="1" applyFill="1" applyBorder="1" applyAlignment="1">
      <alignment horizontal="right" vertical="top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5" xfId="0" applyNumberFormat="1" applyFont="1" applyFill="1" applyBorder="1" applyAlignment="1">
      <alignment horizontal="center" vertical="top"/>
    </xf>
    <xf numFmtId="49" fontId="7" fillId="33" borderId="25" xfId="0" applyNumberFormat="1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left" vertical="top" wrapText="1"/>
    </xf>
    <xf numFmtId="212" fontId="7" fillId="33" borderId="25" xfId="67" applyNumberFormat="1" applyFont="1" applyFill="1" applyBorder="1" applyAlignment="1">
      <alignment horizontal="right" vertical="top" wrapText="1"/>
    </xf>
    <xf numFmtId="49" fontId="9" fillId="33" borderId="29" xfId="0" applyNumberFormat="1" applyFont="1" applyFill="1" applyBorder="1" applyAlignment="1">
      <alignment horizontal="right" vertical="top"/>
    </xf>
    <xf numFmtId="49" fontId="9" fillId="33" borderId="26" xfId="0" applyNumberFormat="1" applyFont="1" applyFill="1" applyBorder="1" applyAlignment="1">
      <alignment horizontal="center" vertical="top"/>
    </xf>
    <xf numFmtId="49" fontId="9" fillId="33" borderId="26" xfId="0" applyNumberFormat="1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left" vertical="top" wrapText="1"/>
    </xf>
    <xf numFmtId="212" fontId="9" fillId="33" borderId="26" xfId="67" applyNumberFormat="1" applyFont="1" applyFill="1" applyBorder="1" applyAlignment="1">
      <alignment horizontal="right" vertical="top" wrapText="1"/>
    </xf>
    <xf numFmtId="49" fontId="9" fillId="33" borderId="34" xfId="0" applyNumberFormat="1" applyFont="1" applyFill="1" applyBorder="1" applyAlignment="1">
      <alignment horizontal="right" vertical="top"/>
    </xf>
    <xf numFmtId="49" fontId="9" fillId="33" borderId="35" xfId="0" applyNumberFormat="1" applyFont="1" applyFill="1" applyBorder="1" applyAlignment="1">
      <alignment horizontal="center" vertical="top"/>
    </xf>
    <xf numFmtId="49" fontId="9" fillId="33" borderId="35" xfId="0" applyNumberFormat="1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left" vertical="top" wrapText="1"/>
    </xf>
    <xf numFmtId="212" fontId="9" fillId="33" borderId="35" xfId="67" applyNumberFormat="1" applyFont="1" applyFill="1" applyBorder="1" applyAlignment="1">
      <alignment horizontal="right" vertical="top" wrapText="1"/>
    </xf>
    <xf numFmtId="10" fontId="9" fillId="33" borderId="12" xfId="67" applyNumberFormat="1" applyFont="1" applyFill="1" applyBorder="1" applyAlignment="1">
      <alignment horizontal="right" vertical="top" wrapText="1"/>
    </xf>
    <xf numFmtId="10" fontId="7" fillId="33" borderId="12" xfId="67" applyNumberFormat="1" applyFont="1" applyFill="1" applyBorder="1" applyAlignment="1">
      <alignment horizontal="right" vertical="top" wrapText="1"/>
    </xf>
    <xf numFmtId="10" fontId="7" fillId="33" borderId="36" xfId="67" applyNumberFormat="1" applyFont="1" applyFill="1" applyBorder="1" applyAlignment="1">
      <alignment horizontal="right" vertical="top" wrapText="1"/>
    </xf>
    <xf numFmtId="10" fontId="7" fillId="33" borderId="43" xfId="67" applyNumberFormat="1" applyFont="1" applyFill="1" applyBorder="1" applyAlignment="1">
      <alignment horizontal="right" vertical="top" wrapText="1"/>
    </xf>
    <xf numFmtId="10" fontId="7" fillId="33" borderId="38" xfId="67" applyNumberFormat="1" applyFont="1" applyFill="1" applyBorder="1" applyAlignment="1">
      <alignment horizontal="right" vertical="top" wrapText="1"/>
    </xf>
    <xf numFmtId="10" fontId="9" fillId="33" borderId="41" xfId="67" applyNumberFormat="1" applyFont="1" applyFill="1" applyBorder="1" applyAlignment="1">
      <alignment horizontal="right" vertical="top" wrapText="1"/>
    </xf>
    <xf numFmtId="10" fontId="9" fillId="33" borderId="36" xfId="67" applyNumberFormat="1" applyFont="1" applyFill="1" applyBorder="1" applyAlignment="1">
      <alignment horizontal="right" vertical="top" wrapText="1"/>
    </xf>
    <xf numFmtId="10" fontId="9" fillId="33" borderId="43" xfId="67" applyNumberFormat="1" applyFont="1" applyFill="1" applyBorder="1" applyAlignment="1">
      <alignment horizontal="right" vertical="top" wrapText="1"/>
    </xf>
    <xf numFmtId="10" fontId="9" fillId="33" borderId="43" xfId="67" applyNumberFormat="1" applyFont="1" applyFill="1" applyBorder="1" applyAlignment="1">
      <alignment horizontal="right" wrapText="1"/>
    </xf>
    <xf numFmtId="10" fontId="7" fillId="33" borderId="43" xfId="67" applyNumberFormat="1" applyFont="1" applyFill="1" applyBorder="1" applyAlignment="1">
      <alignment horizontal="right" wrapText="1"/>
    </xf>
    <xf numFmtId="10" fontId="7" fillId="33" borderId="39" xfId="67" applyNumberFormat="1" applyFont="1" applyFill="1" applyBorder="1" applyAlignment="1">
      <alignment horizontal="right" wrapText="1"/>
    </xf>
    <xf numFmtId="10" fontId="9" fillId="33" borderId="12" xfId="67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center" vertical="center"/>
    </xf>
    <xf numFmtId="10" fontId="11" fillId="33" borderId="0" xfId="0" applyNumberFormat="1" applyFont="1" applyFill="1" applyAlignment="1">
      <alignment horizontal="center"/>
    </xf>
    <xf numFmtId="10" fontId="7" fillId="33" borderId="0" xfId="0" applyNumberFormat="1" applyFont="1" applyFill="1" applyAlignment="1">
      <alignment horizontal="center" vertical="center"/>
    </xf>
    <xf numFmtId="49" fontId="72" fillId="33" borderId="12" xfId="0" applyNumberFormat="1" applyFont="1" applyFill="1" applyBorder="1" applyAlignment="1">
      <alignment horizontal="right" vertical="top" wrapText="1"/>
    </xf>
    <xf numFmtId="0" fontId="72" fillId="33" borderId="12" xfId="0" applyFont="1" applyFill="1" applyBorder="1" applyAlignment="1">
      <alignment horizontal="center" vertical="top" wrapText="1"/>
    </xf>
    <xf numFmtId="4" fontId="10" fillId="33" borderId="12" xfId="0" applyNumberFormat="1" applyFont="1" applyFill="1" applyBorder="1" applyAlignment="1">
      <alignment horizontal="center" vertical="top" wrapText="1"/>
    </xf>
    <xf numFmtId="49" fontId="72" fillId="33" borderId="1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4" fontId="7" fillId="33" borderId="0" xfId="0" applyNumberFormat="1" applyFont="1" applyFill="1" applyAlignment="1">
      <alignment vertical="top"/>
    </xf>
    <xf numFmtId="4" fontId="7" fillId="33" borderId="0" xfId="0" applyNumberFormat="1" applyFont="1" applyFill="1" applyAlignment="1">
      <alignment horizontal="right" vertical="top"/>
    </xf>
    <xf numFmtId="189" fontId="7" fillId="33" borderId="0" xfId="0" applyNumberFormat="1" applyFont="1" applyFill="1" applyAlignment="1">
      <alignment horizontal="right" vertical="top"/>
    </xf>
    <xf numFmtId="49" fontId="73" fillId="34" borderId="12" xfId="53" applyNumberFormat="1" applyFont="1" applyFill="1" applyBorder="1" applyAlignment="1">
      <alignment horizontal="right" vertical="top" wrapText="1"/>
      <protection/>
    </xf>
    <xf numFmtId="0" fontId="73" fillId="34" borderId="12" xfId="53" applyFont="1" applyFill="1" applyBorder="1" applyAlignment="1">
      <alignment horizontal="left" vertical="top" wrapText="1"/>
      <protection/>
    </xf>
    <xf numFmtId="0" fontId="73" fillId="34" borderId="12" xfId="53" applyFont="1" applyFill="1" applyBorder="1" applyAlignment="1">
      <alignment horizontal="center" vertical="top"/>
      <protection/>
    </xf>
    <xf numFmtId="49" fontId="73" fillId="34" borderId="12" xfId="53" applyNumberFormat="1" applyFont="1" applyFill="1" applyBorder="1" applyAlignment="1">
      <alignment horizontal="center" vertical="top"/>
      <protection/>
    </xf>
    <xf numFmtId="212" fontId="73" fillId="34" borderId="12" xfId="53" applyNumberFormat="1" applyFont="1" applyFill="1" applyBorder="1" applyAlignment="1">
      <alignment vertical="top"/>
      <protection/>
    </xf>
    <xf numFmtId="49" fontId="73" fillId="33" borderId="12" xfId="0" applyNumberFormat="1" applyFont="1" applyFill="1" applyBorder="1" applyAlignment="1">
      <alignment horizontal="right" vertical="top" wrapText="1"/>
    </xf>
    <xf numFmtId="0" fontId="73" fillId="33" borderId="12" xfId="0" applyFont="1" applyFill="1" applyBorder="1" applyAlignment="1">
      <alignment horizontal="left" vertical="top" wrapText="1"/>
    </xf>
    <xf numFmtId="49" fontId="73" fillId="33" borderId="12" xfId="53" applyNumberFormat="1" applyFont="1" applyFill="1" applyBorder="1" applyAlignment="1">
      <alignment horizontal="center" vertical="top"/>
      <protection/>
    </xf>
    <xf numFmtId="212" fontId="73" fillId="33" borderId="12" xfId="53" applyNumberFormat="1" applyFont="1" applyFill="1" applyBorder="1" applyAlignment="1">
      <alignment vertical="top"/>
      <protection/>
    </xf>
    <xf numFmtId="212" fontId="73" fillId="33" borderId="12" xfId="53" applyNumberFormat="1" applyFont="1" applyFill="1" applyBorder="1" applyAlignment="1">
      <alignment horizontal="right" vertical="top"/>
      <protection/>
    </xf>
    <xf numFmtId="49" fontId="73" fillId="33" borderId="12" xfId="53" applyNumberFormat="1" applyFont="1" applyFill="1" applyBorder="1" applyAlignment="1">
      <alignment horizontal="right" vertical="top" wrapText="1"/>
      <protection/>
    </xf>
    <xf numFmtId="0" fontId="73" fillId="33" borderId="12" xfId="53" applyFont="1" applyFill="1" applyBorder="1" applyAlignment="1">
      <alignment horizontal="left" vertical="top" wrapText="1"/>
      <protection/>
    </xf>
    <xf numFmtId="0" fontId="73" fillId="33" borderId="12" xfId="53" applyFont="1" applyFill="1" applyBorder="1" applyAlignment="1">
      <alignment horizontal="center" vertical="top" wrapText="1"/>
      <protection/>
    </xf>
    <xf numFmtId="49" fontId="6" fillId="31" borderId="12" xfId="0" applyNumberFormat="1" applyFont="1" applyFill="1" applyBorder="1" applyAlignment="1">
      <alignment horizontal="right" vertical="top" wrapText="1"/>
    </xf>
    <xf numFmtId="0" fontId="6" fillId="31" borderId="12" xfId="0" applyFont="1" applyFill="1" applyBorder="1" applyAlignment="1">
      <alignment horizontal="left" vertical="top" wrapText="1"/>
    </xf>
    <xf numFmtId="0" fontId="6" fillId="31" borderId="12" xfId="0" applyFont="1" applyFill="1" applyBorder="1" applyAlignment="1">
      <alignment horizontal="center" vertical="top"/>
    </xf>
    <xf numFmtId="49" fontId="6" fillId="31" borderId="12" xfId="0" applyNumberFormat="1" applyFont="1" applyFill="1" applyBorder="1" applyAlignment="1">
      <alignment horizontal="center" vertical="top"/>
    </xf>
    <xf numFmtId="49" fontId="73" fillId="31" borderId="12" xfId="53" applyNumberFormat="1" applyFont="1" applyFill="1" applyBorder="1" applyAlignment="1">
      <alignment horizontal="center" vertical="top"/>
      <protection/>
    </xf>
    <xf numFmtId="0" fontId="6" fillId="31" borderId="12" xfId="0" applyNumberFormat="1" applyFont="1" applyFill="1" applyBorder="1" applyAlignment="1">
      <alignment horizontal="center" vertical="top"/>
    </xf>
    <xf numFmtId="212" fontId="6" fillId="31" borderId="12" xfId="0" applyNumberFormat="1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righ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/>
    </xf>
    <xf numFmtId="212" fontId="6" fillId="33" borderId="12" xfId="0" applyNumberFormat="1" applyFont="1" applyFill="1" applyBorder="1" applyAlignment="1">
      <alignment vertical="top" wrapText="1"/>
    </xf>
    <xf numFmtId="49" fontId="6" fillId="33" borderId="12" xfId="0" applyNumberFormat="1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left" vertical="top"/>
    </xf>
    <xf numFmtId="49" fontId="73" fillId="31" borderId="12" xfId="53" applyNumberFormat="1" applyFont="1" applyFill="1" applyBorder="1" applyAlignment="1">
      <alignment horizontal="right" vertical="top" wrapText="1"/>
      <protection/>
    </xf>
    <xf numFmtId="0" fontId="73" fillId="31" borderId="12" xfId="53" applyFont="1" applyFill="1" applyBorder="1" applyAlignment="1">
      <alignment horizontal="left" vertical="top" wrapText="1"/>
      <protection/>
    </xf>
    <xf numFmtId="0" fontId="73" fillId="31" borderId="12" xfId="53" applyFont="1" applyFill="1" applyBorder="1" applyAlignment="1">
      <alignment horizontal="center" vertical="top" wrapText="1"/>
      <protection/>
    </xf>
    <xf numFmtId="212" fontId="73" fillId="31" borderId="12" xfId="53" applyNumberFormat="1" applyFont="1" applyFill="1" applyBorder="1" applyAlignment="1">
      <alignment vertical="top"/>
      <protection/>
    </xf>
    <xf numFmtId="49" fontId="73" fillId="33" borderId="12" xfId="0" applyNumberFormat="1" applyFont="1" applyFill="1" applyBorder="1" applyAlignment="1">
      <alignment horizontal="right" vertical="top"/>
    </xf>
    <xf numFmtId="0" fontId="73" fillId="33" borderId="12" xfId="0" applyFont="1" applyFill="1" applyBorder="1" applyAlignment="1">
      <alignment horizontal="left" vertical="top"/>
    </xf>
    <xf numFmtId="49" fontId="74" fillId="31" borderId="12" xfId="53" applyNumberFormat="1" applyFont="1" applyFill="1" applyBorder="1" applyAlignment="1">
      <alignment horizontal="right" vertical="top" wrapText="1"/>
      <protection/>
    </xf>
    <xf numFmtId="0" fontId="74" fillId="31" borderId="12" xfId="53" applyFont="1" applyFill="1" applyBorder="1" applyAlignment="1">
      <alignment horizontal="left" vertical="top" wrapText="1"/>
      <protection/>
    </xf>
    <xf numFmtId="0" fontId="74" fillId="31" borderId="12" xfId="53" applyFont="1" applyFill="1" applyBorder="1" applyAlignment="1">
      <alignment horizontal="center" vertical="top" wrapText="1"/>
      <protection/>
    </xf>
    <xf numFmtId="49" fontId="74" fillId="31" borderId="12" xfId="53" applyNumberFormat="1" applyFont="1" applyFill="1" applyBorder="1" applyAlignment="1">
      <alignment horizontal="center" vertical="top"/>
      <protection/>
    </xf>
    <xf numFmtId="212" fontId="74" fillId="31" borderId="12" xfId="53" applyNumberFormat="1" applyFont="1" applyFill="1" applyBorder="1" applyAlignment="1">
      <alignment vertical="top"/>
      <protection/>
    </xf>
    <xf numFmtId="49" fontId="73" fillId="0" borderId="12" xfId="53" applyNumberFormat="1" applyFont="1" applyFill="1" applyBorder="1" applyAlignment="1">
      <alignment horizontal="center" vertical="top"/>
      <protection/>
    </xf>
    <xf numFmtId="0" fontId="73" fillId="33" borderId="12" xfId="0" applyNumberFormat="1" applyFont="1" applyFill="1" applyBorder="1" applyAlignment="1">
      <alignment horizontal="center" vertical="top"/>
    </xf>
    <xf numFmtId="49" fontId="73" fillId="31" borderId="12" xfId="53" applyNumberFormat="1" applyFont="1" applyFill="1" applyBorder="1" applyAlignment="1">
      <alignment horizontal="right" vertical="top"/>
      <protection/>
    </xf>
    <xf numFmtId="0" fontId="73" fillId="31" borderId="12" xfId="53" applyFont="1" applyFill="1" applyBorder="1" applyAlignment="1">
      <alignment horizontal="left" vertical="top"/>
      <protection/>
    </xf>
    <xf numFmtId="0" fontId="73" fillId="33" borderId="12" xfId="0" applyFont="1" applyFill="1" applyBorder="1" applyAlignment="1">
      <alignment horizontal="center" vertical="top"/>
    </xf>
    <xf numFmtId="49" fontId="73" fillId="33" borderId="12" xfId="0" applyNumberFormat="1" applyFont="1" applyFill="1" applyBorder="1" applyAlignment="1">
      <alignment horizontal="center" vertical="top"/>
    </xf>
    <xf numFmtId="212" fontId="73" fillId="33" borderId="12" xfId="0" applyNumberFormat="1" applyFont="1" applyFill="1" applyBorder="1" applyAlignment="1">
      <alignment vertical="top"/>
    </xf>
    <xf numFmtId="212" fontId="73" fillId="33" borderId="12" xfId="0" applyNumberFormat="1" applyFont="1" applyFill="1" applyBorder="1" applyAlignment="1">
      <alignment horizontal="right" vertical="top"/>
    </xf>
    <xf numFmtId="49" fontId="74" fillId="33" borderId="12" xfId="53" applyNumberFormat="1" applyFont="1" applyFill="1" applyBorder="1" applyAlignment="1">
      <alignment horizontal="right" vertical="top" wrapText="1"/>
      <protection/>
    </xf>
    <xf numFmtId="0" fontId="74" fillId="33" borderId="12" xfId="53" applyFont="1" applyFill="1" applyBorder="1" applyAlignment="1">
      <alignment horizontal="left" vertical="top" wrapText="1"/>
      <protection/>
    </xf>
    <xf numFmtId="0" fontId="74" fillId="33" borderId="12" xfId="53" applyFont="1" applyFill="1" applyBorder="1" applyAlignment="1">
      <alignment horizontal="center" vertical="top" wrapText="1"/>
      <protection/>
    </xf>
    <xf numFmtId="49" fontId="74" fillId="33" borderId="12" xfId="53" applyNumberFormat="1" applyFont="1" applyFill="1" applyBorder="1" applyAlignment="1">
      <alignment horizontal="center" vertical="top"/>
      <protection/>
    </xf>
    <xf numFmtId="212" fontId="74" fillId="33" borderId="12" xfId="53" applyNumberFormat="1" applyFont="1" applyFill="1" applyBorder="1" applyAlignment="1">
      <alignment vertical="top"/>
      <protection/>
    </xf>
    <xf numFmtId="10" fontId="74" fillId="35" borderId="12" xfId="53" applyNumberFormat="1" applyFont="1" applyFill="1" applyBorder="1" applyAlignment="1">
      <alignment horizontal="right" vertical="top" wrapText="1"/>
      <protection/>
    </xf>
    <xf numFmtId="10" fontId="74" fillId="35" borderId="12" xfId="53" applyNumberFormat="1" applyFont="1" applyFill="1" applyBorder="1" applyAlignment="1">
      <alignment horizontal="left" vertical="top" wrapText="1"/>
      <protection/>
    </xf>
    <xf numFmtId="49" fontId="74" fillId="35" borderId="12" xfId="53" applyNumberFormat="1" applyFont="1" applyFill="1" applyBorder="1" applyAlignment="1">
      <alignment horizontal="center" vertical="top" wrapText="1"/>
      <protection/>
    </xf>
    <xf numFmtId="10" fontId="74" fillId="35" borderId="12" xfId="53" applyNumberFormat="1" applyFont="1" applyFill="1" applyBorder="1" applyAlignment="1">
      <alignment horizontal="center" vertical="top"/>
      <protection/>
    </xf>
    <xf numFmtId="1" fontId="74" fillId="35" borderId="12" xfId="53" applyNumberFormat="1" applyFont="1" applyFill="1" applyBorder="1" applyAlignment="1">
      <alignment horizontal="center" vertical="top"/>
      <protection/>
    </xf>
    <xf numFmtId="10" fontId="74" fillId="33" borderId="12" xfId="53" applyNumberFormat="1" applyFont="1" applyFill="1" applyBorder="1" applyAlignment="1">
      <alignment horizontal="right" vertical="top" wrapText="1"/>
      <protection/>
    </xf>
    <xf numFmtId="10" fontId="73" fillId="33" borderId="12" xfId="53" applyNumberFormat="1" applyFont="1" applyFill="1" applyBorder="1" applyAlignment="1">
      <alignment horizontal="left" vertical="top" wrapText="1"/>
      <protection/>
    </xf>
    <xf numFmtId="49" fontId="73" fillId="33" borderId="12" xfId="53" applyNumberFormat="1" applyFont="1" applyFill="1" applyBorder="1" applyAlignment="1">
      <alignment horizontal="center" vertical="top" wrapText="1"/>
      <protection/>
    </xf>
    <xf numFmtId="10" fontId="73" fillId="33" borderId="12" xfId="53" applyNumberFormat="1" applyFont="1" applyFill="1" applyBorder="1" applyAlignment="1">
      <alignment horizontal="center" vertical="top"/>
      <protection/>
    </xf>
    <xf numFmtId="1" fontId="73" fillId="33" borderId="12" xfId="53" applyNumberFormat="1" applyFont="1" applyFill="1" applyBorder="1" applyAlignment="1">
      <alignment horizontal="center" vertical="top"/>
      <protection/>
    </xf>
    <xf numFmtId="10" fontId="73" fillId="33" borderId="12" xfId="53" applyNumberFormat="1" applyFont="1" applyFill="1" applyBorder="1" applyAlignment="1">
      <alignment vertical="top" wrapText="1"/>
      <protection/>
    </xf>
    <xf numFmtId="10" fontId="73" fillId="33" borderId="12" xfId="0" applyNumberFormat="1" applyFont="1" applyFill="1" applyBorder="1" applyAlignment="1">
      <alignment horizontal="left" vertical="top" wrapText="1"/>
    </xf>
    <xf numFmtId="10" fontId="73" fillId="33" borderId="12" xfId="58" applyNumberFormat="1" applyFont="1" applyFill="1" applyBorder="1" applyAlignment="1">
      <alignment horizontal="left" vertical="top" wrapText="1"/>
      <protection/>
    </xf>
    <xf numFmtId="10" fontId="74" fillId="33" borderId="21" xfId="53" applyNumberFormat="1" applyFont="1" applyFill="1" applyBorder="1" applyAlignment="1">
      <alignment horizontal="right" vertical="top" wrapText="1"/>
      <protection/>
    </xf>
    <xf numFmtId="10" fontId="73" fillId="33" borderId="22" xfId="53" applyNumberFormat="1" applyFont="1" applyFill="1" applyBorder="1" applyAlignment="1">
      <alignment horizontal="left" vertical="top"/>
      <protection/>
    </xf>
    <xf numFmtId="49" fontId="73" fillId="33" borderId="22" xfId="53" applyNumberFormat="1" applyFont="1" applyFill="1" applyBorder="1" applyAlignment="1">
      <alignment horizontal="center" vertical="top" wrapText="1"/>
      <protection/>
    </xf>
    <xf numFmtId="10" fontId="73" fillId="33" borderId="22" xfId="53" applyNumberFormat="1" applyFont="1" applyFill="1" applyBorder="1" applyAlignment="1">
      <alignment horizontal="center" vertical="top"/>
      <protection/>
    </xf>
    <xf numFmtId="1" fontId="73" fillId="33" borderId="22" xfId="53" applyNumberFormat="1" applyFont="1" applyFill="1" applyBorder="1" applyAlignment="1">
      <alignment horizontal="center" vertical="top"/>
      <protection/>
    </xf>
    <xf numFmtId="212" fontId="74" fillId="33" borderId="44" xfId="53" applyNumberFormat="1" applyFont="1" applyFill="1" applyBorder="1" applyAlignment="1">
      <alignment vertical="top"/>
      <protection/>
    </xf>
    <xf numFmtId="10" fontId="74" fillId="33" borderId="17" xfId="53" applyNumberFormat="1" applyFont="1" applyFill="1" applyBorder="1" applyAlignment="1">
      <alignment horizontal="right" vertical="top" wrapText="1"/>
      <protection/>
    </xf>
    <xf numFmtId="10" fontId="73" fillId="33" borderId="15" xfId="58" applyNumberFormat="1" applyFont="1" applyFill="1" applyBorder="1" applyAlignment="1">
      <alignment horizontal="left" vertical="top"/>
      <protection/>
    </xf>
    <xf numFmtId="49" fontId="73" fillId="33" borderId="15" xfId="53" applyNumberFormat="1" applyFont="1" applyFill="1" applyBorder="1" applyAlignment="1">
      <alignment horizontal="center" vertical="top" wrapText="1"/>
      <protection/>
    </xf>
    <xf numFmtId="10" fontId="73" fillId="33" borderId="15" xfId="53" applyNumberFormat="1" applyFont="1" applyFill="1" applyBorder="1" applyAlignment="1">
      <alignment horizontal="center" vertical="top"/>
      <protection/>
    </xf>
    <xf numFmtId="1" fontId="73" fillId="33" borderId="15" xfId="53" applyNumberFormat="1" applyFont="1" applyFill="1" applyBorder="1" applyAlignment="1">
      <alignment horizontal="center" vertical="top"/>
      <protection/>
    </xf>
    <xf numFmtId="49" fontId="74" fillId="33" borderId="12" xfId="53" applyNumberFormat="1" applyFont="1" applyFill="1" applyBorder="1" applyAlignment="1">
      <alignment horizontal="center" vertical="top" wrapText="1"/>
      <protection/>
    </xf>
    <xf numFmtId="0" fontId="73" fillId="33" borderId="12" xfId="53" applyFont="1" applyFill="1" applyBorder="1" applyAlignment="1">
      <alignment vertical="top" wrapText="1"/>
      <protection/>
    </xf>
    <xf numFmtId="10" fontId="74" fillId="36" borderId="12" xfId="53" applyNumberFormat="1" applyFont="1" applyFill="1" applyBorder="1" applyAlignment="1">
      <alignment horizontal="right" vertical="top" wrapText="1"/>
      <protection/>
    </xf>
    <xf numFmtId="10" fontId="74" fillId="36" borderId="12" xfId="53" applyNumberFormat="1" applyFont="1" applyFill="1" applyBorder="1" applyAlignment="1">
      <alignment horizontal="left" vertical="top" wrapText="1"/>
      <protection/>
    </xf>
    <xf numFmtId="49" fontId="74" fillId="36" borderId="12" xfId="53" applyNumberFormat="1" applyFont="1" applyFill="1" applyBorder="1" applyAlignment="1">
      <alignment horizontal="center" vertical="top" wrapText="1"/>
      <protection/>
    </xf>
    <xf numFmtId="10" fontId="74" fillId="33" borderId="12" xfId="0" applyNumberFormat="1" applyFont="1" applyFill="1" applyBorder="1" applyAlignment="1">
      <alignment horizontal="right" vertical="top" wrapText="1"/>
    </xf>
    <xf numFmtId="10" fontId="73" fillId="33" borderId="12" xfId="0" applyNumberFormat="1" applyFont="1" applyFill="1" applyBorder="1" applyAlignment="1">
      <alignment horizontal="right" vertical="top" wrapText="1"/>
    </xf>
    <xf numFmtId="10" fontId="73" fillId="33" borderId="12" xfId="53" applyNumberFormat="1" applyFont="1" applyFill="1" applyBorder="1" applyAlignment="1">
      <alignment horizontal="center" vertical="top" wrapText="1"/>
      <protection/>
    </xf>
    <xf numFmtId="10" fontId="73" fillId="33" borderId="12" xfId="53" applyNumberFormat="1" applyFont="1" applyFill="1" applyBorder="1" applyAlignment="1">
      <alignment horizontal="right" vertical="top" wrapText="1"/>
      <protection/>
    </xf>
    <xf numFmtId="49" fontId="15" fillId="33" borderId="12" xfId="0" applyNumberFormat="1" applyFont="1" applyFill="1" applyBorder="1" applyAlignment="1">
      <alignment horizontal="center" vertical="top"/>
    </xf>
    <xf numFmtId="49" fontId="15" fillId="33" borderId="12" xfId="0" applyNumberFormat="1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center" vertical="top"/>
    </xf>
    <xf numFmtId="212" fontId="15" fillId="33" borderId="12" xfId="0" applyNumberFormat="1" applyFont="1" applyFill="1" applyBorder="1" applyAlignment="1">
      <alignment vertical="top" wrapText="1"/>
    </xf>
    <xf numFmtId="10" fontId="15" fillId="33" borderId="12" xfId="0" applyNumberFormat="1" applyFont="1" applyFill="1" applyBorder="1" applyAlignment="1">
      <alignment horizontal="right" vertical="top" wrapText="1"/>
    </xf>
    <xf numFmtId="10" fontId="6" fillId="33" borderId="12" xfId="0" applyNumberFormat="1" applyFont="1" applyFill="1" applyBorder="1" applyAlignment="1">
      <alignment horizontal="left" vertical="top" wrapText="1"/>
    </xf>
    <xf numFmtId="10" fontId="6" fillId="33" borderId="12" xfId="0" applyNumberFormat="1" applyFont="1" applyFill="1" applyBorder="1" applyAlignment="1">
      <alignment horizontal="center" vertical="top"/>
    </xf>
    <xf numFmtId="1" fontId="6" fillId="33" borderId="12" xfId="0" applyNumberFormat="1" applyFont="1" applyFill="1" applyBorder="1" applyAlignment="1">
      <alignment horizontal="center" vertical="top"/>
    </xf>
    <xf numFmtId="10" fontId="6" fillId="33" borderId="12" xfId="0" applyNumberFormat="1" applyFont="1" applyFill="1" applyBorder="1" applyAlignment="1">
      <alignment horizontal="right" vertical="top" wrapText="1"/>
    </xf>
    <xf numFmtId="10" fontId="74" fillId="37" borderId="12" xfId="53" applyNumberFormat="1" applyFont="1" applyFill="1" applyBorder="1" applyAlignment="1">
      <alignment horizontal="left" vertical="top" wrapText="1"/>
      <protection/>
    </xf>
    <xf numFmtId="10" fontId="74" fillId="37" borderId="12" xfId="53" applyNumberFormat="1" applyFont="1" applyFill="1" applyBorder="1" applyAlignment="1">
      <alignment horizontal="right" vertical="top" wrapText="1"/>
      <protection/>
    </xf>
    <xf numFmtId="49" fontId="74" fillId="37" borderId="12" xfId="53" applyNumberFormat="1" applyFont="1" applyFill="1" applyBorder="1" applyAlignment="1">
      <alignment horizontal="center" vertical="top" wrapText="1"/>
      <protection/>
    </xf>
    <xf numFmtId="10" fontId="74" fillId="37" borderId="12" xfId="53" applyNumberFormat="1" applyFont="1" applyFill="1" applyBorder="1" applyAlignment="1">
      <alignment horizontal="center" vertical="top"/>
      <protection/>
    </xf>
    <xf numFmtId="1" fontId="74" fillId="37" borderId="12" xfId="53" applyNumberFormat="1" applyFont="1" applyFill="1" applyBorder="1" applyAlignment="1">
      <alignment horizontal="center" vertical="top"/>
      <protection/>
    </xf>
    <xf numFmtId="10" fontId="74" fillId="38" borderId="12" xfId="55" applyNumberFormat="1" applyFont="1" applyFill="1" applyBorder="1" applyAlignment="1" applyProtection="1">
      <alignment horizontal="center" vertical="top"/>
      <protection/>
    </xf>
    <xf numFmtId="1" fontId="74" fillId="38" borderId="12" xfId="55" applyNumberFormat="1" applyFont="1" applyFill="1" applyBorder="1" applyAlignment="1" applyProtection="1">
      <alignment horizontal="center" vertical="top"/>
      <protection/>
    </xf>
    <xf numFmtId="10" fontId="74" fillId="39" borderId="12" xfId="55" applyNumberFormat="1" applyFont="1" applyFill="1" applyBorder="1" applyAlignment="1" applyProtection="1">
      <alignment horizontal="center" vertical="top"/>
      <protection/>
    </xf>
    <xf numFmtId="1" fontId="74" fillId="39" borderId="12" xfId="55" applyNumberFormat="1" applyFont="1" applyFill="1" applyBorder="1" applyAlignment="1" applyProtection="1">
      <alignment horizontal="center" vertical="top"/>
      <protection/>
    </xf>
    <xf numFmtId="10" fontId="73" fillId="34" borderId="12" xfId="55" applyNumberFormat="1" applyFont="1" applyFill="1" applyBorder="1" applyAlignment="1" applyProtection="1">
      <alignment horizontal="center" vertical="top"/>
      <protection/>
    </xf>
    <xf numFmtId="1" fontId="73" fillId="34" borderId="12" xfId="55" applyNumberFormat="1" applyFont="1" applyFill="1" applyBorder="1" applyAlignment="1" applyProtection="1">
      <alignment horizontal="center" vertical="top"/>
      <protection/>
    </xf>
    <xf numFmtId="49" fontId="6" fillId="33" borderId="12" xfId="0" applyNumberFormat="1" applyFont="1" applyFill="1" applyBorder="1" applyAlignment="1">
      <alignment horizontal="center" vertical="top" wrapText="1"/>
    </xf>
    <xf numFmtId="10" fontId="6" fillId="34" borderId="12" xfId="54" applyNumberFormat="1" applyFont="1" applyFill="1" applyBorder="1" applyAlignment="1" applyProtection="1">
      <alignment horizontal="center" vertical="top"/>
      <protection/>
    </xf>
    <xf numFmtId="10" fontId="74" fillId="31" borderId="12" xfId="53" applyNumberFormat="1" applyFont="1" applyFill="1" applyBorder="1" applyAlignment="1">
      <alignment horizontal="right" vertical="top" wrapText="1"/>
      <protection/>
    </xf>
    <xf numFmtId="10" fontId="74" fillId="31" borderId="12" xfId="53" applyNumberFormat="1" applyFont="1" applyFill="1" applyBorder="1" applyAlignment="1">
      <alignment horizontal="left" vertical="top" wrapText="1"/>
      <protection/>
    </xf>
    <xf numFmtId="49" fontId="74" fillId="31" borderId="12" xfId="53" applyNumberFormat="1" applyFont="1" applyFill="1" applyBorder="1" applyAlignment="1">
      <alignment horizontal="center" vertical="top" wrapText="1"/>
      <protection/>
    </xf>
    <xf numFmtId="10" fontId="74" fillId="31" borderId="12" xfId="53" applyNumberFormat="1" applyFont="1" applyFill="1" applyBorder="1" applyAlignment="1">
      <alignment horizontal="center" vertical="top"/>
      <protection/>
    </xf>
    <xf numFmtId="1" fontId="74" fillId="31" borderId="12" xfId="53" applyNumberFormat="1" applyFont="1" applyFill="1" applyBorder="1" applyAlignment="1">
      <alignment horizontal="center" vertical="top"/>
      <protection/>
    </xf>
    <xf numFmtId="10" fontId="74" fillId="31" borderId="12" xfId="53" applyNumberFormat="1" applyFont="1" applyFill="1" applyBorder="1" applyAlignment="1">
      <alignment horizontal="center" vertical="top" wrapText="1"/>
      <protection/>
    </xf>
    <xf numFmtId="49" fontId="15" fillId="31" borderId="12" xfId="0" applyNumberFormat="1" applyFont="1" applyFill="1" applyBorder="1" applyAlignment="1">
      <alignment horizontal="right" vertical="top" wrapText="1"/>
    </xf>
    <xf numFmtId="49" fontId="15" fillId="31" borderId="12" xfId="0" applyNumberFormat="1" applyFont="1" applyFill="1" applyBorder="1" applyAlignment="1">
      <alignment horizontal="left" vertical="top" wrapText="1"/>
    </xf>
    <xf numFmtId="0" fontId="15" fillId="31" borderId="12" xfId="0" applyFont="1" applyFill="1" applyBorder="1" applyAlignment="1">
      <alignment horizontal="center" vertical="top"/>
    </xf>
    <xf numFmtId="49" fontId="15" fillId="31" borderId="12" xfId="0" applyNumberFormat="1" applyFont="1" applyFill="1" applyBorder="1" applyAlignment="1">
      <alignment horizontal="center" vertical="top"/>
    </xf>
    <xf numFmtId="0" fontId="15" fillId="31" borderId="12" xfId="0" applyNumberFormat="1" applyFont="1" applyFill="1" applyBorder="1" applyAlignment="1">
      <alignment horizontal="center" vertical="top"/>
    </xf>
    <xf numFmtId="212" fontId="15" fillId="31" borderId="12" xfId="0" applyNumberFormat="1" applyFont="1" applyFill="1" applyBorder="1" applyAlignment="1">
      <alignment vertical="top" wrapText="1"/>
    </xf>
    <xf numFmtId="10" fontId="15" fillId="31" borderId="12" xfId="0" applyNumberFormat="1" applyFont="1" applyFill="1" applyBorder="1" applyAlignment="1">
      <alignment horizontal="left" vertical="top" wrapText="1"/>
    </xf>
    <xf numFmtId="10" fontId="15" fillId="31" borderId="12" xfId="0" applyNumberFormat="1" applyFont="1" applyFill="1" applyBorder="1" applyAlignment="1">
      <alignment horizontal="center" vertical="top"/>
    </xf>
    <xf numFmtId="1" fontId="15" fillId="31" borderId="12" xfId="0" applyNumberFormat="1" applyFont="1" applyFill="1" applyBorder="1" applyAlignment="1">
      <alignment horizontal="center" vertical="top"/>
    </xf>
    <xf numFmtId="1" fontId="73" fillId="31" borderId="12" xfId="53" applyNumberFormat="1" applyFont="1" applyFill="1" applyBorder="1" applyAlignment="1">
      <alignment horizontal="center" vertical="top"/>
      <protection/>
    </xf>
    <xf numFmtId="10" fontId="74" fillId="40" borderId="12" xfId="55" applyNumberFormat="1" applyFont="1" applyFill="1" applyBorder="1" applyAlignment="1" applyProtection="1">
      <alignment horizontal="center" vertical="top"/>
      <protection/>
    </xf>
    <xf numFmtId="1" fontId="74" fillId="40" borderId="12" xfId="55" applyNumberFormat="1" applyFont="1" applyFill="1" applyBorder="1" applyAlignment="1" applyProtection="1">
      <alignment horizontal="center" vertical="top"/>
      <protection/>
    </xf>
    <xf numFmtId="49" fontId="15" fillId="31" borderId="12" xfId="0" applyNumberFormat="1" applyFont="1" applyFill="1" applyBorder="1" applyAlignment="1">
      <alignment horizontal="center" vertical="top" wrapText="1"/>
    </xf>
    <xf numFmtId="10" fontId="15" fillId="40" borderId="12" xfId="54" applyNumberFormat="1" applyFont="1" applyFill="1" applyBorder="1" applyAlignment="1" applyProtection="1">
      <alignment horizontal="center" vertical="top"/>
      <protection/>
    </xf>
    <xf numFmtId="10" fontId="74" fillId="40" borderId="12" xfId="55" applyNumberFormat="1" applyFont="1" applyFill="1" applyBorder="1" applyAlignment="1" applyProtection="1">
      <alignment horizontal="left" vertical="top" wrapText="1"/>
      <protection/>
    </xf>
    <xf numFmtId="1" fontId="73" fillId="33" borderId="12" xfId="54" applyNumberFormat="1" applyFont="1" applyFill="1" applyBorder="1" applyAlignment="1" applyProtection="1">
      <alignment horizontal="center" vertical="top"/>
      <protection/>
    </xf>
    <xf numFmtId="1" fontId="73" fillId="33" borderId="12" xfId="0" applyNumberFormat="1" applyFont="1" applyFill="1" applyBorder="1" applyAlignment="1">
      <alignment horizontal="center" vertical="top"/>
    </xf>
    <xf numFmtId="10" fontId="73" fillId="33" borderId="12" xfId="0" applyNumberFormat="1" applyFont="1" applyFill="1" applyBorder="1" applyAlignment="1">
      <alignment horizontal="center" vertical="top"/>
    </xf>
    <xf numFmtId="10" fontId="73" fillId="33" borderId="12" xfId="0" applyNumberFormat="1" applyFont="1" applyFill="1" applyBorder="1" applyAlignment="1">
      <alignment horizontal="justify" vertical="top" wrapText="1"/>
    </xf>
    <xf numFmtId="49" fontId="74" fillId="40" borderId="12" xfId="53" applyNumberFormat="1" applyFont="1" applyFill="1" applyBorder="1" applyAlignment="1">
      <alignment horizontal="right" vertical="top" wrapText="1"/>
      <protection/>
    </xf>
    <xf numFmtId="0" fontId="74" fillId="40" borderId="12" xfId="53" applyFont="1" applyFill="1" applyBorder="1" applyAlignment="1">
      <alignment horizontal="left" vertical="top" wrapText="1"/>
      <protection/>
    </xf>
    <xf numFmtId="0" fontId="74" fillId="40" borderId="12" xfId="53" applyFont="1" applyFill="1" applyBorder="1" applyAlignment="1">
      <alignment horizontal="center" vertical="top"/>
      <protection/>
    </xf>
    <xf numFmtId="49" fontId="74" fillId="40" borderId="12" xfId="53" applyNumberFormat="1" applyFont="1" applyFill="1" applyBorder="1" applyAlignment="1">
      <alignment horizontal="center" vertical="top"/>
      <protection/>
    </xf>
    <xf numFmtId="212" fontId="74" fillId="40" borderId="12" xfId="53" applyNumberFormat="1" applyFont="1" applyFill="1" applyBorder="1" applyAlignment="1">
      <alignment vertical="top"/>
      <protection/>
    </xf>
    <xf numFmtId="0" fontId="74" fillId="31" borderId="12" xfId="53" applyFont="1" applyFill="1" applyBorder="1" applyAlignment="1">
      <alignment horizontal="center" vertical="top"/>
      <protection/>
    </xf>
    <xf numFmtId="49" fontId="74" fillId="40" borderId="12" xfId="55" applyNumberFormat="1" applyFont="1" applyFill="1" applyBorder="1" applyAlignment="1" applyProtection="1">
      <alignment horizontal="right" vertical="top" wrapText="1"/>
      <protection/>
    </xf>
    <xf numFmtId="49" fontId="74" fillId="33" borderId="12" xfId="0" applyNumberFormat="1" applyFont="1" applyFill="1" applyBorder="1" applyAlignment="1">
      <alignment horizontal="right" vertical="top" wrapText="1"/>
    </xf>
    <xf numFmtId="49" fontId="73" fillId="40" borderId="12" xfId="53" applyNumberFormat="1" applyFont="1" applyFill="1" applyBorder="1" applyAlignment="1">
      <alignment horizontal="center" vertical="top"/>
      <protection/>
    </xf>
    <xf numFmtId="212" fontId="74" fillId="31" borderId="12" xfId="53" applyNumberFormat="1" applyFont="1" applyFill="1" applyBorder="1" applyAlignment="1">
      <alignment horizontal="right" vertical="top"/>
      <protection/>
    </xf>
    <xf numFmtId="212" fontId="73" fillId="33" borderId="22" xfId="53" applyNumberFormat="1" applyFont="1" applyFill="1" applyBorder="1" applyAlignment="1">
      <alignment horizontal="right" vertical="top"/>
      <protection/>
    </xf>
    <xf numFmtId="212" fontId="73" fillId="33" borderId="15" xfId="53" applyNumberFormat="1" applyFont="1" applyFill="1" applyBorder="1" applyAlignment="1">
      <alignment horizontal="right" vertical="top"/>
      <protection/>
    </xf>
    <xf numFmtId="212" fontId="15" fillId="31" borderId="12" xfId="0" applyNumberFormat="1" applyFont="1" applyFill="1" applyBorder="1" applyAlignment="1">
      <alignment horizontal="right" vertical="top" wrapText="1"/>
    </xf>
    <xf numFmtId="212" fontId="6" fillId="33" borderId="12" xfId="0" applyNumberFormat="1" applyFont="1" applyFill="1" applyBorder="1" applyAlignment="1">
      <alignment horizontal="right" vertical="top" wrapText="1"/>
    </xf>
    <xf numFmtId="212" fontId="73" fillId="41" borderId="12" xfId="53" applyNumberFormat="1" applyFont="1" applyFill="1" applyBorder="1" applyAlignment="1">
      <alignment vertical="top"/>
      <protection/>
    </xf>
    <xf numFmtId="212" fontId="74" fillId="37" borderId="12" xfId="53" applyNumberFormat="1" applyFont="1" applyFill="1" applyBorder="1" applyAlignment="1">
      <alignment vertical="top"/>
      <protection/>
    </xf>
    <xf numFmtId="212" fontId="74" fillId="36" borderId="12" xfId="53" applyNumberFormat="1" applyFont="1" applyFill="1" applyBorder="1" applyAlignment="1">
      <alignment vertical="top"/>
      <protection/>
    </xf>
    <xf numFmtId="212" fontId="74" fillId="35" borderId="12" xfId="53" applyNumberFormat="1" applyFont="1" applyFill="1" applyBorder="1" applyAlignment="1">
      <alignment vertical="top"/>
      <protection/>
    </xf>
    <xf numFmtId="212" fontId="74" fillId="35" borderId="12" xfId="53" applyNumberFormat="1" applyFont="1" applyFill="1" applyBorder="1" applyAlignment="1">
      <alignment horizontal="right" vertical="top"/>
      <protection/>
    </xf>
    <xf numFmtId="212" fontId="15" fillId="31" borderId="12" xfId="0" applyNumberFormat="1" applyFont="1" applyFill="1" applyBorder="1" applyAlignment="1">
      <alignment horizontal="right" vertical="top"/>
    </xf>
    <xf numFmtId="212" fontId="6" fillId="33" borderId="12" xfId="0" applyNumberFormat="1" applyFont="1" applyFill="1" applyBorder="1" applyAlignment="1">
      <alignment horizontal="right" vertical="top"/>
    </xf>
    <xf numFmtId="212" fontId="6" fillId="33" borderId="12" xfId="53" applyNumberFormat="1" applyFont="1" applyFill="1" applyBorder="1" applyAlignment="1">
      <alignment horizontal="right" vertical="top"/>
      <protection/>
    </xf>
    <xf numFmtId="10" fontId="74" fillId="40" borderId="12" xfId="53" applyNumberFormat="1" applyFont="1" applyFill="1" applyBorder="1" applyAlignment="1">
      <alignment vertical="top"/>
      <protection/>
    </xf>
    <xf numFmtId="10" fontId="73" fillId="34" borderId="12" xfId="53" applyNumberFormat="1" applyFont="1" applyFill="1" applyBorder="1" applyAlignment="1">
      <alignment vertical="top"/>
      <protection/>
    </xf>
    <xf numFmtId="10" fontId="74" fillId="31" borderId="12" xfId="53" applyNumberFormat="1" applyFont="1" applyFill="1" applyBorder="1" applyAlignment="1">
      <alignment vertical="top"/>
      <protection/>
    </xf>
    <xf numFmtId="10" fontId="73" fillId="33" borderId="12" xfId="53" applyNumberFormat="1" applyFont="1" applyFill="1" applyBorder="1" applyAlignment="1">
      <alignment vertical="top"/>
      <protection/>
    </xf>
    <xf numFmtId="49" fontId="9" fillId="31" borderId="12" xfId="0" applyNumberFormat="1" applyFont="1" applyFill="1" applyBorder="1" applyAlignment="1">
      <alignment horizontal="right" vertical="top"/>
    </xf>
    <xf numFmtId="0" fontId="9" fillId="31" borderId="12" xfId="53" applyFont="1" applyFill="1" applyBorder="1" applyAlignment="1">
      <alignment horizontal="center" vertical="top" wrapText="1"/>
      <protection/>
    </xf>
    <xf numFmtId="212" fontId="9" fillId="31" borderId="12" xfId="67" applyNumberFormat="1" applyFont="1" applyFill="1" applyBorder="1" applyAlignment="1">
      <alignment horizontal="right" vertical="top" wrapText="1"/>
    </xf>
    <xf numFmtId="10" fontId="9" fillId="31" borderId="12" xfId="67" applyNumberFormat="1" applyFont="1" applyFill="1" applyBorder="1" applyAlignment="1">
      <alignment horizontal="right" vertical="top" wrapText="1"/>
    </xf>
    <xf numFmtId="0" fontId="9" fillId="40" borderId="12" xfId="53" applyFont="1" applyFill="1" applyBorder="1" applyAlignment="1">
      <alignment horizontal="center" vertical="top"/>
      <protection/>
    </xf>
    <xf numFmtId="0" fontId="9" fillId="31" borderId="12" xfId="53" applyFont="1" applyFill="1" applyBorder="1" applyAlignment="1">
      <alignment horizontal="center" vertical="top"/>
      <protection/>
    </xf>
    <xf numFmtId="0" fontId="72" fillId="33" borderId="12" xfId="0" applyNumberFormat="1" applyFont="1" applyFill="1" applyBorder="1" applyAlignment="1">
      <alignment horizontal="center" vertical="top" wrapText="1"/>
    </xf>
    <xf numFmtId="49" fontId="75" fillId="42" borderId="12" xfId="53" applyNumberFormat="1" applyFont="1" applyFill="1" applyBorder="1" applyAlignment="1">
      <alignment horizontal="right" vertical="top" wrapText="1"/>
      <protection/>
    </xf>
    <xf numFmtId="0" fontId="75" fillId="42" borderId="12" xfId="53" applyFont="1" applyFill="1" applyBorder="1" applyAlignment="1">
      <alignment horizontal="left" vertical="top" wrapText="1"/>
      <protection/>
    </xf>
    <xf numFmtId="49" fontId="75" fillId="34" borderId="12" xfId="53" applyNumberFormat="1" applyFont="1" applyFill="1" applyBorder="1" applyAlignment="1">
      <alignment horizontal="right" vertical="top" wrapText="1"/>
      <protection/>
    </xf>
    <xf numFmtId="0" fontId="75" fillId="34" borderId="12" xfId="53" applyFont="1" applyFill="1" applyBorder="1" applyAlignment="1">
      <alignment horizontal="left" vertical="top" wrapText="1"/>
      <protection/>
    </xf>
    <xf numFmtId="49" fontId="76" fillId="34" borderId="12" xfId="53" applyNumberFormat="1" applyFont="1" applyFill="1" applyBorder="1" applyAlignment="1">
      <alignment horizontal="right" vertical="top" wrapText="1"/>
      <protection/>
    </xf>
    <xf numFmtId="0" fontId="76" fillId="34" borderId="12" xfId="53" applyFont="1" applyFill="1" applyBorder="1" applyAlignment="1">
      <alignment horizontal="left" vertical="top" wrapText="1"/>
      <protection/>
    </xf>
    <xf numFmtId="49" fontId="75" fillId="33" borderId="12" xfId="0" applyNumberFormat="1" applyFont="1" applyFill="1" applyBorder="1" applyAlignment="1">
      <alignment horizontal="right" vertical="top" wrapText="1"/>
    </xf>
    <xf numFmtId="0" fontId="76" fillId="33" borderId="12" xfId="0" applyFont="1" applyFill="1" applyBorder="1" applyAlignment="1">
      <alignment horizontal="left" vertical="top" wrapText="1"/>
    </xf>
    <xf numFmtId="49" fontId="76" fillId="33" borderId="12" xfId="0" applyNumberFormat="1" applyFont="1" applyFill="1" applyBorder="1" applyAlignment="1">
      <alignment horizontal="right" vertical="top" wrapText="1"/>
    </xf>
    <xf numFmtId="49" fontId="75" fillId="33" borderId="12" xfId="53" applyNumberFormat="1" applyFont="1" applyFill="1" applyBorder="1" applyAlignment="1">
      <alignment horizontal="right" vertical="top" wrapText="1"/>
      <protection/>
    </xf>
    <xf numFmtId="0" fontId="75" fillId="33" borderId="12" xfId="53" applyFont="1" applyFill="1" applyBorder="1" applyAlignment="1">
      <alignment horizontal="left" vertical="top" wrapText="1"/>
      <protection/>
    </xf>
    <xf numFmtId="49" fontId="76" fillId="33" borderId="12" xfId="53" applyNumberFormat="1" applyFont="1" applyFill="1" applyBorder="1" applyAlignment="1">
      <alignment horizontal="right" vertical="top" wrapText="1"/>
      <protection/>
    </xf>
    <xf numFmtId="0" fontId="76" fillId="33" borderId="12" xfId="53" applyFont="1" applyFill="1" applyBorder="1" applyAlignment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right" vertical="top" wrapText="1"/>
    </xf>
    <xf numFmtId="49" fontId="7" fillId="34" borderId="12" xfId="0" applyNumberFormat="1" applyFont="1" applyFill="1" applyBorder="1" applyAlignment="1">
      <alignment horizontal="right" vertical="top" wrapText="1"/>
    </xf>
    <xf numFmtId="0" fontId="7" fillId="34" borderId="12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left" vertical="top"/>
    </xf>
    <xf numFmtId="49" fontId="76" fillId="33" borderId="12" xfId="0" applyNumberFormat="1" applyFont="1" applyFill="1" applyBorder="1" applyAlignment="1">
      <alignment horizontal="right" vertical="top"/>
    </xf>
    <xf numFmtId="0" fontId="76" fillId="33" borderId="12" xfId="0" applyFont="1" applyFill="1" applyBorder="1" applyAlignment="1">
      <alignment horizontal="left" vertical="top"/>
    </xf>
    <xf numFmtId="49" fontId="75" fillId="43" borderId="12" xfId="53" applyNumberFormat="1" applyFont="1" applyFill="1" applyBorder="1" applyAlignment="1">
      <alignment horizontal="right" vertical="top" wrapText="1"/>
      <protection/>
    </xf>
    <xf numFmtId="0" fontId="75" fillId="43" borderId="12" xfId="53" applyFont="1" applyFill="1" applyBorder="1" applyAlignment="1">
      <alignment horizontal="left" vertical="top" wrapText="1"/>
      <protection/>
    </xf>
    <xf numFmtId="0" fontId="76" fillId="33" borderId="12" xfId="53" applyFont="1" applyFill="1" applyBorder="1" applyAlignment="1">
      <alignment vertical="top" wrapText="1"/>
      <protection/>
    </xf>
    <xf numFmtId="49" fontId="75" fillId="33" borderId="12" xfId="53" applyNumberFormat="1" applyFont="1" applyFill="1" applyBorder="1" applyAlignment="1">
      <alignment horizontal="right" vertical="top"/>
      <protection/>
    </xf>
    <xf numFmtId="0" fontId="76" fillId="33" borderId="12" xfId="53" applyFont="1" applyFill="1" applyBorder="1" applyAlignment="1">
      <alignment horizontal="left" vertical="top"/>
      <protection/>
    </xf>
    <xf numFmtId="49" fontId="75" fillId="2" borderId="12" xfId="53" applyNumberFormat="1" applyFont="1" applyFill="1" applyBorder="1" applyAlignment="1">
      <alignment horizontal="right" vertical="top" wrapText="1"/>
      <protection/>
    </xf>
    <xf numFmtId="0" fontId="75" fillId="2" borderId="12" xfId="53" applyFont="1" applyFill="1" applyBorder="1" applyAlignment="1">
      <alignment horizontal="left" vertical="top" wrapText="1"/>
      <protection/>
    </xf>
    <xf numFmtId="0" fontId="9" fillId="33" borderId="12" xfId="0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right" vertical="top" wrapText="1"/>
    </xf>
    <xf numFmtId="0" fontId="9" fillId="2" borderId="12" xfId="0" applyFont="1" applyFill="1" applyBorder="1" applyAlignment="1">
      <alignment horizontal="left" vertical="top" wrapText="1"/>
    </xf>
    <xf numFmtId="49" fontId="75" fillId="35" borderId="12" xfId="53" applyNumberFormat="1" applyFont="1" applyFill="1" applyBorder="1" applyAlignment="1">
      <alignment horizontal="right" vertical="top" wrapText="1"/>
      <protection/>
    </xf>
    <xf numFmtId="0" fontId="75" fillId="35" borderId="12" xfId="53" applyFont="1" applyFill="1" applyBorder="1" applyAlignment="1">
      <alignment horizontal="left" vertical="top" wrapText="1"/>
      <protection/>
    </xf>
    <xf numFmtId="49" fontId="75" fillId="34" borderId="12" xfId="55" applyNumberFormat="1" applyFont="1" applyFill="1" applyBorder="1" applyAlignment="1" applyProtection="1">
      <alignment horizontal="right" vertical="top" wrapText="1"/>
      <protection/>
    </xf>
    <xf numFmtId="0" fontId="75" fillId="34" borderId="12" xfId="55" applyNumberFormat="1" applyFont="1" applyFill="1" applyBorder="1" applyAlignment="1" applyProtection="1">
      <alignment horizontal="left" vertical="top" wrapText="1"/>
      <protection/>
    </xf>
    <xf numFmtId="0" fontId="76" fillId="33" borderId="12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right" vertical="top"/>
    </xf>
    <xf numFmtId="4" fontId="7" fillId="33" borderId="0" xfId="53" applyNumberFormat="1" applyFont="1" applyFill="1" applyAlignment="1">
      <alignment horizontal="right" vertical="top"/>
      <protection/>
    </xf>
    <xf numFmtId="0" fontId="13" fillId="33" borderId="0" xfId="53" applyFont="1" applyFill="1" applyBorder="1" applyAlignment="1">
      <alignment vertical="top"/>
      <protection/>
    </xf>
    <xf numFmtId="0" fontId="7" fillId="33" borderId="0" xfId="55" applyNumberFormat="1" applyFont="1" applyFill="1" applyBorder="1" applyAlignment="1" applyProtection="1">
      <alignment horizontal="right" vertical="top"/>
      <protection/>
    </xf>
    <xf numFmtId="189" fontId="7" fillId="33" borderId="0" xfId="55" applyNumberFormat="1" applyFont="1" applyFill="1" applyBorder="1" applyAlignment="1" applyProtection="1">
      <alignment horizontal="right" vertical="top"/>
      <protection/>
    </xf>
    <xf numFmtId="0" fontId="75" fillId="34" borderId="12" xfId="53" applyFont="1" applyFill="1" applyBorder="1" applyAlignment="1">
      <alignment horizontal="center" vertical="top"/>
      <protection/>
    </xf>
    <xf numFmtId="49" fontId="75" fillId="34" borderId="12" xfId="53" applyNumberFormat="1" applyFont="1" applyFill="1" applyBorder="1" applyAlignment="1">
      <alignment horizontal="center" vertical="top"/>
      <protection/>
    </xf>
    <xf numFmtId="212" fontId="75" fillId="34" borderId="12" xfId="53" applyNumberFormat="1" applyFont="1" applyFill="1" applyBorder="1" applyAlignment="1">
      <alignment vertical="top"/>
      <protection/>
    </xf>
    <xf numFmtId="212" fontId="75" fillId="33" borderId="43" xfId="53" applyNumberFormat="1" applyFont="1" applyFill="1" applyBorder="1" applyAlignment="1">
      <alignment horizontal="right" vertical="top"/>
      <protection/>
    </xf>
    <xf numFmtId="0" fontId="76" fillId="34" borderId="12" xfId="53" applyFont="1" applyFill="1" applyBorder="1" applyAlignment="1">
      <alignment horizontal="center" vertical="top"/>
      <protection/>
    </xf>
    <xf numFmtId="49" fontId="76" fillId="34" borderId="12" xfId="53" applyNumberFormat="1" applyFont="1" applyFill="1" applyBorder="1" applyAlignment="1">
      <alignment horizontal="center" vertical="top"/>
      <protection/>
    </xf>
    <xf numFmtId="212" fontId="76" fillId="34" borderId="12" xfId="53" applyNumberFormat="1" applyFont="1" applyFill="1" applyBorder="1" applyAlignment="1">
      <alignment vertical="top"/>
      <protection/>
    </xf>
    <xf numFmtId="189" fontId="76" fillId="33" borderId="10" xfId="53" applyNumberFormat="1" applyFont="1" applyFill="1" applyBorder="1" applyAlignment="1">
      <alignment horizontal="right" vertical="top"/>
      <protection/>
    </xf>
    <xf numFmtId="212" fontId="76" fillId="33" borderId="43" xfId="53" applyNumberFormat="1" applyFont="1" applyFill="1" applyBorder="1" applyAlignment="1">
      <alignment horizontal="right" vertical="top"/>
      <protection/>
    </xf>
    <xf numFmtId="49" fontId="76" fillId="33" borderId="12" xfId="53" applyNumberFormat="1" applyFont="1" applyFill="1" applyBorder="1" applyAlignment="1">
      <alignment horizontal="center" vertical="top"/>
      <protection/>
    </xf>
    <xf numFmtId="212" fontId="76" fillId="33" borderId="10" xfId="53" applyNumberFormat="1" applyFont="1" applyFill="1" applyBorder="1" applyAlignment="1">
      <alignment vertical="top"/>
      <protection/>
    </xf>
    <xf numFmtId="212" fontId="76" fillId="33" borderId="10" xfId="53" applyNumberFormat="1" applyFont="1" applyFill="1" applyBorder="1" applyAlignment="1">
      <alignment horizontal="right" vertical="top"/>
      <protection/>
    </xf>
    <xf numFmtId="0" fontId="75" fillId="33" borderId="12" xfId="53" applyFont="1" applyFill="1" applyBorder="1" applyAlignment="1">
      <alignment horizontal="center" vertical="top" wrapText="1"/>
      <protection/>
    </xf>
    <xf numFmtId="49" fontId="75" fillId="33" borderId="12" xfId="53" applyNumberFormat="1" applyFont="1" applyFill="1" applyBorder="1" applyAlignment="1">
      <alignment horizontal="center" vertical="top"/>
      <protection/>
    </xf>
    <xf numFmtId="212" fontId="75" fillId="33" borderId="12" xfId="53" applyNumberFormat="1" applyFont="1" applyFill="1" applyBorder="1" applyAlignment="1">
      <alignment vertical="top"/>
      <protection/>
    </xf>
    <xf numFmtId="212" fontId="75" fillId="33" borderId="10" xfId="53" applyNumberFormat="1" applyFont="1" applyFill="1" applyBorder="1" applyAlignment="1">
      <alignment vertical="top"/>
      <protection/>
    </xf>
    <xf numFmtId="0" fontId="76" fillId="33" borderId="12" xfId="53" applyFont="1" applyFill="1" applyBorder="1" applyAlignment="1">
      <alignment horizontal="center" vertical="top" wrapText="1"/>
      <protection/>
    </xf>
    <xf numFmtId="212" fontId="76" fillId="33" borderId="12" xfId="53" applyNumberFormat="1" applyFont="1" applyFill="1" applyBorder="1" applyAlignment="1">
      <alignment vertical="top"/>
      <protection/>
    </xf>
    <xf numFmtId="0" fontId="7" fillId="33" borderId="12" xfId="0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212" fontId="7" fillId="33" borderId="12" xfId="0" applyNumberFormat="1" applyFont="1" applyFill="1" applyBorder="1" applyAlignment="1">
      <alignment vertical="top" wrapText="1"/>
    </xf>
    <xf numFmtId="212" fontId="7" fillId="33" borderId="10" xfId="0" applyNumberFormat="1" applyFont="1" applyFill="1" applyBorder="1" applyAlignment="1">
      <alignment vertical="top" wrapText="1"/>
    </xf>
    <xf numFmtId="0" fontId="76" fillId="33" borderId="12" xfId="0" applyFont="1" applyFill="1" applyBorder="1" applyAlignment="1">
      <alignment horizontal="center" vertical="top"/>
    </xf>
    <xf numFmtId="49" fontId="76" fillId="33" borderId="12" xfId="0" applyNumberFormat="1" applyFont="1" applyFill="1" applyBorder="1" applyAlignment="1">
      <alignment horizontal="center" vertical="top"/>
    </xf>
    <xf numFmtId="0" fontId="76" fillId="33" borderId="12" xfId="0" applyNumberFormat="1" applyFont="1" applyFill="1" applyBorder="1" applyAlignment="1">
      <alignment horizontal="center" vertical="top"/>
    </xf>
    <xf numFmtId="0" fontId="75" fillId="42" borderId="12" xfId="53" applyFont="1" applyFill="1" applyBorder="1" applyAlignment="1">
      <alignment horizontal="center" vertical="top"/>
      <protection/>
    </xf>
    <xf numFmtId="49" fontId="75" fillId="42" borderId="12" xfId="53" applyNumberFormat="1" applyFont="1" applyFill="1" applyBorder="1" applyAlignment="1">
      <alignment horizontal="center" vertical="top"/>
      <protection/>
    </xf>
    <xf numFmtId="212" fontId="75" fillId="44" borderId="12" xfId="53" applyNumberFormat="1" applyFont="1" applyFill="1" applyBorder="1" applyAlignment="1">
      <alignment vertical="top"/>
      <protection/>
    </xf>
    <xf numFmtId="0" fontId="75" fillId="43" borderId="12" xfId="53" applyFont="1" applyFill="1" applyBorder="1" applyAlignment="1">
      <alignment horizontal="center" vertical="top"/>
      <protection/>
    </xf>
    <xf numFmtId="49" fontId="75" fillId="43" borderId="12" xfId="53" applyNumberFormat="1" applyFont="1" applyFill="1" applyBorder="1" applyAlignment="1">
      <alignment horizontal="center" vertical="top"/>
      <protection/>
    </xf>
    <xf numFmtId="212" fontId="75" fillId="2" borderId="12" xfId="53" applyNumberFormat="1" applyFont="1" applyFill="1" applyBorder="1" applyAlignment="1">
      <alignment horizontal="right" vertical="top"/>
      <protection/>
    </xf>
    <xf numFmtId="212" fontId="76" fillId="33" borderId="25" xfId="53" applyNumberFormat="1" applyFont="1" applyFill="1" applyBorder="1" applyAlignment="1">
      <alignment horizontal="right" vertical="top"/>
      <protection/>
    </xf>
    <xf numFmtId="189" fontId="76" fillId="33" borderId="25" xfId="53" applyNumberFormat="1" applyFont="1" applyFill="1" applyBorder="1" applyAlignment="1">
      <alignment horizontal="right" vertical="top"/>
      <protection/>
    </xf>
    <xf numFmtId="212" fontId="76" fillId="33" borderId="38" xfId="53" applyNumberFormat="1" applyFont="1" applyFill="1" applyBorder="1" applyAlignment="1">
      <alignment horizontal="right" vertical="top"/>
      <protection/>
    </xf>
    <xf numFmtId="212" fontId="75" fillId="33" borderId="12" xfId="53" applyNumberFormat="1" applyFont="1" applyFill="1" applyBorder="1" applyAlignment="1">
      <alignment horizontal="right" vertical="top"/>
      <protection/>
    </xf>
    <xf numFmtId="0" fontId="7" fillId="33" borderId="12" xfId="0" applyFont="1" applyFill="1" applyBorder="1" applyAlignment="1">
      <alignment horizontal="center" vertical="top" wrapText="1"/>
    </xf>
    <xf numFmtId="49" fontId="7" fillId="34" borderId="12" xfId="54" applyNumberFormat="1" applyFont="1" applyFill="1" applyBorder="1" applyAlignment="1" applyProtection="1">
      <alignment horizontal="center" vertical="top"/>
      <protection/>
    </xf>
    <xf numFmtId="0" fontId="75" fillId="2" borderId="12" xfId="53" applyFont="1" applyFill="1" applyBorder="1" applyAlignment="1">
      <alignment horizontal="center" vertical="top" wrapText="1"/>
      <protection/>
    </xf>
    <xf numFmtId="49" fontId="75" fillId="2" borderId="12" xfId="53" applyNumberFormat="1" applyFont="1" applyFill="1" applyBorder="1" applyAlignment="1">
      <alignment horizontal="center" vertical="top"/>
      <protection/>
    </xf>
    <xf numFmtId="49" fontId="75" fillId="33" borderId="12" xfId="53" applyNumberFormat="1" applyFont="1" applyFill="1" applyBorder="1" applyAlignment="1">
      <alignment horizontal="center" vertical="top" wrapText="1"/>
      <protection/>
    </xf>
    <xf numFmtId="49" fontId="76" fillId="33" borderId="12" xfId="53" applyNumberFormat="1" applyFont="1" applyFill="1" applyBorder="1" applyAlignment="1">
      <alignment horizontal="center" vertical="top" wrapText="1"/>
      <protection/>
    </xf>
    <xf numFmtId="212" fontId="76" fillId="33" borderId="12" xfId="53" applyNumberFormat="1" applyFont="1" applyFill="1" applyBorder="1" applyAlignment="1">
      <alignment horizontal="right" vertical="top"/>
      <protection/>
    </xf>
    <xf numFmtId="49" fontId="9" fillId="2" borderId="12" xfId="0" applyNumberFormat="1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12" fontId="9" fillId="33" borderId="12" xfId="0" applyNumberFormat="1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horizontal="center" vertical="top"/>
    </xf>
    <xf numFmtId="212" fontId="7" fillId="33" borderId="12" xfId="0" applyNumberFormat="1" applyFont="1" applyFill="1" applyBorder="1" applyAlignment="1">
      <alignment horizontal="right" vertical="top" wrapText="1"/>
    </xf>
    <xf numFmtId="0" fontId="7" fillId="45" borderId="12" xfId="0" applyFont="1" applyFill="1" applyBorder="1" applyAlignment="1">
      <alignment horizontal="center" vertical="top"/>
    </xf>
    <xf numFmtId="49" fontId="7" fillId="45" borderId="12" xfId="0" applyNumberFormat="1" applyFont="1" applyFill="1" applyBorder="1" applyAlignment="1">
      <alignment horizontal="center" vertical="top"/>
    </xf>
    <xf numFmtId="0" fontId="7" fillId="45" borderId="12" xfId="0" applyNumberFormat="1" applyFont="1" applyFill="1" applyBorder="1" applyAlignment="1">
      <alignment horizontal="center" vertical="top"/>
    </xf>
    <xf numFmtId="212" fontId="7" fillId="45" borderId="12" xfId="0" applyNumberFormat="1" applyFont="1" applyFill="1" applyBorder="1" applyAlignment="1">
      <alignment horizontal="right" vertical="top" wrapText="1"/>
    </xf>
    <xf numFmtId="212" fontId="9" fillId="33" borderId="10" xfId="0" applyNumberFormat="1" applyFont="1" applyFill="1" applyBorder="1" applyAlignment="1">
      <alignment vertical="top" wrapText="1"/>
    </xf>
    <xf numFmtId="0" fontId="9" fillId="2" borderId="12" xfId="0" applyNumberFormat="1" applyFont="1" applyFill="1" applyBorder="1" applyAlignment="1">
      <alignment horizontal="center" vertical="top"/>
    </xf>
    <xf numFmtId="212" fontId="9" fillId="2" borderId="12" xfId="0" applyNumberFormat="1" applyFont="1" applyFill="1" applyBorder="1" applyAlignment="1">
      <alignment vertical="top" wrapText="1"/>
    </xf>
    <xf numFmtId="212" fontId="9" fillId="33" borderId="12" xfId="0" applyNumberFormat="1" applyFont="1" applyFill="1" applyBorder="1" applyAlignment="1">
      <alignment vertical="top" wrapText="1"/>
    </xf>
    <xf numFmtId="212" fontId="75" fillId="2" borderId="12" xfId="53" applyNumberFormat="1" applyFont="1" applyFill="1" applyBorder="1" applyAlignment="1">
      <alignment vertical="top"/>
      <protection/>
    </xf>
    <xf numFmtId="49" fontId="75" fillId="34" borderId="12" xfId="55" applyNumberFormat="1" applyFont="1" applyFill="1" applyBorder="1" applyAlignment="1" applyProtection="1">
      <alignment horizontal="center" vertical="top"/>
      <protection/>
    </xf>
    <xf numFmtId="49" fontId="76" fillId="34" borderId="12" xfId="55" applyNumberFormat="1" applyFont="1" applyFill="1" applyBorder="1" applyAlignment="1" applyProtection="1">
      <alignment horizontal="center" vertical="top"/>
      <protection/>
    </xf>
    <xf numFmtId="0" fontId="75" fillId="35" borderId="12" xfId="53" applyFont="1" applyFill="1" applyBorder="1" applyAlignment="1">
      <alignment horizontal="center" vertical="top" wrapText="1"/>
      <protection/>
    </xf>
    <xf numFmtId="49" fontId="75" fillId="35" borderId="12" xfId="53" applyNumberFormat="1" applyFont="1" applyFill="1" applyBorder="1" applyAlignment="1">
      <alignment horizontal="center" vertical="top"/>
      <protection/>
    </xf>
    <xf numFmtId="212" fontId="75" fillId="35" borderId="12" xfId="53" applyNumberFormat="1" applyFont="1" applyFill="1" applyBorder="1" applyAlignment="1">
      <alignment vertical="top"/>
      <protection/>
    </xf>
    <xf numFmtId="0" fontId="9" fillId="33" borderId="12" xfId="0" applyFont="1" applyFill="1" applyBorder="1" applyAlignment="1">
      <alignment horizontal="center" vertical="top" wrapText="1"/>
    </xf>
    <xf numFmtId="49" fontId="9" fillId="34" borderId="12" xfId="54" applyNumberFormat="1" applyFont="1" applyFill="1" applyBorder="1" applyAlignment="1" applyProtection="1">
      <alignment horizontal="center" vertical="top"/>
      <protection/>
    </xf>
    <xf numFmtId="212" fontId="9" fillId="33" borderId="12" xfId="0" applyNumberFormat="1" applyFont="1" applyFill="1" applyBorder="1" applyAlignment="1">
      <alignment horizontal="right" vertical="top"/>
    </xf>
    <xf numFmtId="212" fontId="7" fillId="33" borderId="12" xfId="0" applyNumberFormat="1" applyFont="1" applyFill="1" applyBorder="1" applyAlignment="1">
      <alignment horizontal="right" vertical="top"/>
    </xf>
    <xf numFmtId="0" fontId="76" fillId="45" borderId="12" xfId="53" applyFont="1" applyFill="1" applyBorder="1" applyAlignment="1">
      <alignment horizontal="center" vertical="top" wrapText="1"/>
      <protection/>
    </xf>
    <xf numFmtId="49" fontId="76" fillId="45" borderId="12" xfId="53" applyNumberFormat="1" applyFont="1" applyFill="1" applyBorder="1" applyAlignment="1">
      <alignment horizontal="center" vertical="top"/>
      <protection/>
    </xf>
    <xf numFmtId="212" fontId="76" fillId="45" borderId="12" xfId="53" applyNumberFormat="1" applyFont="1" applyFill="1" applyBorder="1" applyAlignment="1">
      <alignment horizontal="right" vertical="top"/>
      <protection/>
    </xf>
    <xf numFmtId="49" fontId="75" fillId="43" borderId="12" xfId="55" applyNumberFormat="1" applyFont="1" applyFill="1" applyBorder="1" applyAlignment="1" applyProtection="1">
      <alignment horizontal="center" vertical="top"/>
      <protection/>
    </xf>
    <xf numFmtId="49" fontId="76" fillId="33" borderId="12" xfId="54" applyNumberFormat="1" applyFont="1" applyFill="1" applyBorder="1" applyAlignment="1" applyProtection="1">
      <alignment horizontal="center" vertical="top"/>
      <protection/>
    </xf>
    <xf numFmtId="212" fontId="76" fillId="33" borderId="12" xfId="0" applyNumberFormat="1" applyFont="1" applyFill="1" applyBorder="1" applyAlignment="1">
      <alignment horizontal="right" vertical="top"/>
    </xf>
    <xf numFmtId="49" fontId="74" fillId="31" borderId="12" xfId="0" applyNumberFormat="1" applyFont="1" applyFill="1" applyBorder="1" applyAlignment="1">
      <alignment horizontal="center" vertical="top" wrapText="1"/>
    </xf>
    <xf numFmtId="0" fontId="74" fillId="31" borderId="12" xfId="0" applyFont="1" applyFill="1" applyBorder="1" applyAlignment="1">
      <alignment horizontal="center" vertical="top" wrapText="1"/>
    </xf>
    <xf numFmtId="4" fontId="74" fillId="31" borderId="12" xfId="0" applyNumberFormat="1" applyFont="1" applyFill="1" applyBorder="1" applyAlignment="1">
      <alignment horizontal="center" vertical="top" wrapText="1"/>
    </xf>
    <xf numFmtId="4" fontId="15" fillId="31" borderId="12" xfId="0" applyNumberFormat="1" applyFont="1" applyFill="1" applyBorder="1" applyAlignment="1">
      <alignment horizontal="center" vertical="top" wrapText="1"/>
    </xf>
    <xf numFmtId="189" fontId="15" fillId="31" borderId="12" xfId="0" applyNumberFormat="1" applyFont="1" applyFill="1" applyBorder="1" applyAlignment="1">
      <alignment horizontal="center" vertical="top" wrapText="1"/>
    </xf>
    <xf numFmtId="49" fontId="76" fillId="33" borderId="44" xfId="53" applyNumberFormat="1" applyFont="1" applyFill="1" applyBorder="1" applyAlignment="1">
      <alignment horizontal="right" vertical="top" wrapText="1"/>
      <protection/>
    </xf>
    <xf numFmtId="0" fontId="76" fillId="33" borderId="44" xfId="53" applyFont="1" applyFill="1" applyBorder="1" applyAlignment="1">
      <alignment horizontal="left" vertical="top" wrapText="1"/>
      <protection/>
    </xf>
    <xf numFmtId="0" fontId="76" fillId="33" borderId="44" xfId="53" applyFont="1" applyFill="1" applyBorder="1" applyAlignment="1">
      <alignment horizontal="center" vertical="top" wrapText="1"/>
      <protection/>
    </xf>
    <xf numFmtId="49" fontId="76" fillId="33" borderId="44" xfId="53" applyNumberFormat="1" applyFont="1" applyFill="1" applyBorder="1" applyAlignment="1">
      <alignment horizontal="center" vertical="top"/>
      <protection/>
    </xf>
    <xf numFmtId="212" fontId="76" fillId="34" borderId="44" xfId="53" applyNumberFormat="1" applyFont="1" applyFill="1" applyBorder="1" applyAlignment="1">
      <alignment vertical="top"/>
      <protection/>
    </xf>
    <xf numFmtId="212" fontId="76" fillId="33" borderId="35" xfId="53" applyNumberFormat="1" applyFont="1" applyFill="1" applyBorder="1" applyAlignment="1">
      <alignment vertical="top"/>
      <protection/>
    </xf>
    <xf numFmtId="189" fontId="76" fillId="33" borderId="35" xfId="53" applyNumberFormat="1" applyFont="1" applyFill="1" applyBorder="1" applyAlignment="1">
      <alignment horizontal="right" vertical="top"/>
      <protection/>
    </xf>
    <xf numFmtId="212" fontId="76" fillId="33" borderId="36" xfId="53" applyNumberFormat="1" applyFont="1" applyFill="1" applyBorder="1" applyAlignment="1">
      <alignment horizontal="right" vertical="top"/>
      <protection/>
    </xf>
    <xf numFmtId="189" fontId="75" fillId="33" borderId="12" xfId="53" applyNumberFormat="1" applyFont="1" applyFill="1" applyBorder="1" applyAlignment="1">
      <alignment horizontal="right" vertical="top"/>
      <protection/>
    </xf>
    <xf numFmtId="189" fontId="76" fillId="33" borderId="12" xfId="53" applyNumberFormat="1" applyFont="1" applyFill="1" applyBorder="1" applyAlignment="1">
      <alignment horizontal="right" vertical="top"/>
      <protection/>
    </xf>
    <xf numFmtId="49" fontId="75" fillId="33" borderId="20" xfId="53" applyNumberFormat="1" applyFont="1" applyFill="1" applyBorder="1" applyAlignment="1">
      <alignment horizontal="right" vertical="top" wrapText="1"/>
      <protection/>
    </xf>
    <xf numFmtId="0" fontId="75" fillId="33" borderId="20" xfId="53" applyFont="1" applyFill="1" applyBorder="1" applyAlignment="1">
      <alignment horizontal="left" vertical="top" wrapText="1"/>
      <protection/>
    </xf>
    <xf numFmtId="0" fontId="75" fillId="33" borderId="20" xfId="53" applyFont="1" applyFill="1" applyBorder="1" applyAlignment="1">
      <alignment horizontal="center" vertical="top"/>
      <protection/>
    </xf>
    <xf numFmtId="49" fontId="75" fillId="33" borderId="20" xfId="53" applyNumberFormat="1" applyFont="1" applyFill="1" applyBorder="1" applyAlignment="1">
      <alignment horizontal="center" vertical="top"/>
      <protection/>
    </xf>
    <xf numFmtId="212" fontId="75" fillId="33" borderId="20" xfId="53" applyNumberFormat="1" applyFont="1" applyFill="1" applyBorder="1" applyAlignment="1">
      <alignment vertical="top"/>
      <protection/>
    </xf>
    <xf numFmtId="10" fontId="7" fillId="12" borderId="12" xfId="53" applyNumberFormat="1" applyFont="1" applyFill="1" applyBorder="1" applyAlignment="1">
      <alignment horizontal="right" vertical="top"/>
      <protection/>
    </xf>
    <xf numFmtId="212" fontId="75" fillId="12" borderId="12" xfId="53" applyNumberFormat="1" applyFont="1" applyFill="1" applyBorder="1" applyAlignment="1">
      <alignment horizontal="right" vertical="top"/>
      <protection/>
    </xf>
    <xf numFmtId="10" fontId="75" fillId="12" borderId="12" xfId="53" applyNumberFormat="1" applyFont="1" applyFill="1" applyBorder="1" applyAlignment="1">
      <alignment horizontal="right" vertical="top"/>
      <protection/>
    </xf>
    <xf numFmtId="0" fontId="7" fillId="33" borderId="0" xfId="53" applyFont="1" applyFill="1">
      <alignment/>
      <protection/>
    </xf>
    <xf numFmtId="0" fontId="7" fillId="33" borderId="0" xfId="53" applyFont="1" applyFill="1" applyAlignment="1">
      <alignment horizontal="right"/>
      <protection/>
    </xf>
    <xf numFmtId="0" fontId="15" fillId="34" borderId="12" xfId="53" applyFont="1" applyFill="1" applyBorder="1" applyAlignment="1">
      <alignment horizontal="center" vertical="center"/>
      <protection/>
    </xf>
    <xf numFmtId="0" fontId="9" fillId="34" borderId="12" xfId="53" applyFont="1" applyFill="1" applyBorder="1" applyAlignment="1">
      <alignment horizontal="left" vertical="top"/>
      <protection/>
    </xf>
    <xf numFmtId="212" fontId="9" fillId="34" borderId="12" xfId="53" applyNumberFormat="1" applyFont="1" applyFill="1" applyBorder="1" applyAlignment="1">
      <alignment horizontal="right" wrapText="1"/>
      <protection/>
    </xf>
    <xf numFmtId="189" fontId="9" fillId="34" borderId="12" xfId="53" applyNumberFormat="1" applyFont="1" applyFill="1" applyBorder="1" applyAlignment="1">
      <alignment horizontal="right" wrapText="1"/>
      <protection/>
    </xf>
    <xf numFmtId="0" fontId="15" fillId="33" borderId="12" xfId="53" applyFont="1" applyFill="1" applyBorder="1" applyAlignment="1">
      <alignment horizontal="center" vertical="center"/>
      <protection/>
    </xf>
    <xf numFmtId="212" fontId="9" fillId="33" borderId="12" xfId="53" applyNumberFormat="1" applyFont="1" applyFill="1" applyBorder="1" applyAlignment="1">
      <alignment horizontal="right"/>
      <protection/>
    </xf>
    <xf numFmtId="189" fontId="9" fillId="33" borderId="12" xfId="53" applyNumberFormat="1" applyFont="1" applyFill="1" applyBorder="1" applyAlignment="1">
      <alignment horizontal="right"/>
      <protection/>
    </xf>
    <xf numFmtId="0" fontId="6" fillId="33" borderId="12" xfId="53" applyFont="1" applyFill="1" applyBorder="1" applyAlignment="1">
      <alignment horizontal="center" vertical="center"/>
      <protection/>
    </xf>
    <xf numFmtId="212" fontId="76" fillId="33" borderId="12" xfId="53" applyNumberFormat="1" applyFont="1" applyFill="1" applyBorder="1" applyAlignment="1">
      <alignment horizontal="right"/>
      <protection/>
    </xf>
    <xf numFmtId="189" fontId="76" fillId="33" borderId="12" xfId="53" applyNumberFormat="1" applyFont="1" applyFill="1" applyBorder="1" applyAlignment="1">
      <alignment horizontal="right"/>
      <protection/>
    </xf>
    <xf numFmtId="212" fontId="9" fillId="34" borderId="12" xfId="53" applyNumberFormat="1" applyFont="1" applyFill="1" applyBorder="1" applyAlignment="1">
      <alignment horizontal="right"/>
      <protection/>
    </xf>
    <xf numFmtId="189" fontId="9" fillId="34" borderId="12" xfId="53" applyNumberFormat="1" applyFont="1" applyFill="1" applyBorder="1" applyAlignment="1">
      <alignment horizontal="right"/>
      <protection/>
    </xf>
    <xf numFmtId="212" fontId="7" fillId="33" borderId="12" xfId="53" applyNumberFormat="1" applyFont="1" applyFill="1" applyBorder="1" applyAlignment="1">
      <alignment horizontal="right"/>
      <protection/>
    </xf>
    <xf numFmtId="189" fontId="7" fillId="33" borderId="12" xfId="53" applyNumberFormat="1" applyFont="1" applyFill="1" applyBorder="1" applyAlignment="1">
      <alignment horizontal="right"/>
      <protection/>
    </xf>
    <xf numFmtId="49" fontId="9" fillId="34" borderId="12" xfId="53" applyNumberFormat="1" applyFont="1" applyFill="1" applyBorder="1" applyAlignment="1">
      <alignment horizontal="left" vertical="top" wrapText="1"/>
      <protection/>
    </xf>
    <xf numFmtId="0" fontId="10" fillId="33" borderId="20" xfId="53" applyFont="1" applyFill="1" applyBorder="1" applyAlignment="1">
      <alignment horizontal="right" vertical="center" wrapText="1"/>
      <protection/>
    </xf>
    <xf numFmtId="212" fontId="7" fillId="33" borderId="16" xfId="53" applyNumberFormat="1" applyFont="1" applyFill="1" applyBorder="1" applyAlignment="1">
      <alignment horizontal="right"/>
      <protection/>
    </xf>
    <xf numFmtId="0" fontId="6" fillId="34" borderId="21" xfId="53" applyFont="1" applyFill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left" vertical="top" wrapText="1"/>
      <protection/>
    </xf>
    <xf numFmtId="212" fontId="7" fillId="34" borderId="22" xfId="53" applyNumberFormat="1" applyFont="1" applyFill="1" applyBorder="1" applyAlignment="1">
      <alignment horizontal="right"/>
      <protection/>
    </xf>
    <xf numFmtId="189" fontId="7" fillId="33" borderId="16" xfId="53" applyNumberFormat="1" applyFont="1" applyFill="1" applyBorder="1" applyAlignment="1">
      <alignment horizontal="right"/>
      <protection/>
    </xf>
    <xf numFmtId="212" fontId="7" fillId="33" borderId="45" xfId="53" applyNumberFormat="1" applyFont="1" applyFill="1" applyBorder="1" applyAlignment="1">
      <alignment horizontal="right"/>
      <protection/>
    </xf>
    <xf numFmtId="0" fontId="13" fillId="31" borderId="46" xfId="53" applyFont="1" applyFill="1" applyBorder="1" applyAlignment="1">
      <alignment horizontal="center" vertical="center"/>
      <protection/>
    </xf>
    <xf numFmtId="0" fontId="13" fillId="31" borderId="47" xfId="53" applyFont="1" applyFill="1" applyBorder="1" applyAlignment="1">
      <alignment horizontal="left" vertical="top"/>
      <protection/>
    </xf>
    <xf numFmtId="212" fontId="77" fillId="31" borderId="47" xfId="53" applyNumberFormat="1" applyFont="1" applyFill="1" applyBorder="1" applyAlignment="1">
      <alignment horizontal="right"/>
      <protection/>
    </xf>
    <xf numFmtId="189" fontId="77" fillId="31" borderId="47" xfId="53" applyNumberFormat="1" applyFont="1" applyFill="1" applyBorder="1" applyAlignment="1">
      <alignment horizontal="right"/>
      <protection/>
    </xf>
    <xf numFmtId="212" fontId="77" fillId="31" borderId="48" xfId="53" applyNumberFormat="1" applyFont="1" applyFill="1" applyBorder="1" applyAlignment="1">
      <alignment horizontal="right"/>
      <protection/>
    </xf>
    <xf numFmtId="0" fontId="75" fillId="33" borderId="12" xfId="0" applyFont="1" applyFill="1" applyBorder="1" applyAlignment="1">
      <alignment horizontal="left" vertical="top" wrapText="1"/>
    </xf>
    <xf numFmtId="0" fontId="75" fillId="33" borderId="12" xfId="0" applyNumberFormat="1" applyFont="1" applyFill="1" applyBorder="1" applyAlignment="1">
      <alignment horizontal="center" vertical="top"/>
    </xf>
    <xf numFmtId="0" fontId="9" fillId="33" borderId="12" xfId="53" applyFont="1" applyFill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horizontal="left" vertical="top" wrapText="1"/>
      <protection/>
    </xf>
    <xf numFmtId="0" fontId="7" fillId="33" borderId="12" xfId="53" applyFont="1" applyFill="1" applyBorder="1" applyAlignment="1">
      <alignment horizontal="left" vertical="top" wrapText="1"/>
      <protection/>
    </xf>
    <xf numFmtId="0" fontId="7" fillId="34" borderId="12" xfId="57" applyNumberFormat="1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49" fontId="8" fillId="33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top"/>
    </xf>
    <xf numFmtId="49" fontId="75" fillId="33" borderId="12" xfId="54" applyNumberFormat="1" applyFont="1" applyFill="1" applyBorder="1" applyAlignment="1" applyProtection="1">
      <alignment horizontal="center" vertical="top"/>
      <protection/>
    </xf>
    <xf numFmtId="212" fontId="75" fillId="34" borderId="12" xfId="53" applyNumberFormat="1" applyFont="1" applyFill="1" applyBorder="1" applyAlignment="1">
      <alignment horizontal="right" vertical="top"/>
      <protection/>
    </xf>
    <xf numFmtId="212" fontId="76" fillId="34" borderId="12" xfId="53" applyNumberFormat="1" applyFont="1" applyFill="1" applyBorder="1" applyAlignment="1">
      <alignment horizontal="right" vertical="top"/>
      <protection/>
    </xf>
    <xf numFmtId="49" fontId="75" fillId="31" borderId="12" xfId="0" applyNumberFormat="1" applyFont="1" applyFill="1" applyBorder="1" applyAlignment="1">
      <alignment horizontal="right" vertical="top" wrapText="1"/>
    </xf>
    <xf numFmtId="0" fontId="75" fillId="31" borderId="12" xfId="0" applyFont="1" applyFill="1" applyBorder="1" applyAlignment="1">
      <alignment horizontal="left" vertical="top" wrapText="1"/>
    </xf>
    <xf numFmtId="0" fontId="75" fillId="31" borderId="12" xfId="53" applyFont="1" applyFill="1" applyBorder="1" applyAlignment="1">
      <alignment horizontal="center" vertical="top" wrapText="1"/>
      <protection/>
    </xf>
    <xf numFmtId="49" fontId="75" fillId="31" borderId="12" xfId="53" applyNumberFormat="1" applyFont="1" applyFill="1" applyBorder="1" applyAlignment="1">
      <alignment horizontal="center" vertical="top"/>
      <protection/>
    </xf>
    <xf numFmtId="212" fontId="75" fillId="40" borderId="12" xfId="53" applyNumberFormat="1" applyFont="1" applyFill="1" applyBorder="1" applyAlignment="1">
      <alignment vertical="top"/>
      <protection/>
    </xf>
    <xf numFmtId="49" fontId="75" fillId="31" borderId="12" xfId="53" applyNumberFormat="1" applyFont="1" applyFill="1" applyBorder="1" applyAlignment="1">
      <alignment horizontal="right" vertical="top" wrapText="1"/>
      <protection/>
    </xf>
    <xf numFmtId="0" fontId="75" fillId="31" borderId="12" xfId="53" applyFont="1" applyFill="1" applyBorder="1" applyAlignment="1">
      <alignment horizontal="left" vertical="top" wrapText="1"/>
      <protection/>
    </xf>
    <xf numFmtId="212" fontId="75" fillId="31" borderId="12" xfId="53" applyNumberFormat="1" applyFont="1" applyFill="1" applyBorder="1" applyAlignment="1">
      <alignment vertical="top"/>
      <protection/>
    </xf>
    <xf numFmtId="49" fontId="9" fillId="31" borderId="12" xfId="0" applyNumberFormat="1" applyFont="1" applyFill="1" applyBorder="1" applyAlignment="1">
      <alignment horizontal="right" vertical="top" wrapText="1"/>
    </xf>
    <xf numFmtId="49" fontId="9" fillId="31" borderId="12" xfId="0" applyNumberFormat="1" applyFont="1" applyFill="1" applyBorder="1" applyAlignment="1">
      <alignment horizontal="center" vertical="top"/>
    </xf>
    <xf numFmtId="0" fontId="9" fillId="31" borderId="12" xfId="0" applyNumberFormat="1" applyFont="1" applyFill="1" applyBorder="1" applyAlignment="1">
      <alignment horizontal="center" vertical="top"/>
    </xf>
    <xf numFmtId="49" fontId="9" fillId="46" borderId="12" xfId="0" applyNumberFormat="1" applyFont="1" applyFill="1" applyBorder="1" applyAlignment="1">
      <alignment horizontal="right" vertical="top" wrapText="1"/>
    </xf>
    <xf numFmtId="0" fontId="75" fillId="46" borderId="12" xfId="0" applyFont="1" applyFill="1" applyBorder="1" applyAlignment="1">
      <alignment horizontal="left" vertical="top" wrapText="1"/>
    </xf>
    <xf numFmtId="49" fontId="9" fillId="46" borderId="12" xfId="0" applyNumberFormat="1" applyFont="1" applyFill="1" applyBorder="1" applyAlignment="1">
      <alignment horizontal="center" vertical="top"/>
    </xf>
    <xf numFmtId="0" fontId="9" fillId="46" borderId="12" xfId="0" applyNumberFormat="1" applyFont="1" applyFill="1" applyBorder="1" applyAlignment="1">
      <alignment horizontal="center" vertical="top"/>
    </xf>
    <xf numFmtId="212" fontId="75" fillId="47" borderId="12" xfId="53" applyNumberFormat="1" applyFont="1" applyFill="1" applyBorder="1" applyAlignment="1">
      <alignment vertical="top"/>
      <protection/>
    </xf>
    <xf numFmtId="49" fontId="75" fillId="46" borderId="12" xfId="53" applyNumberFormat="1" applyFont="1" applyFill="1" applyBorder="1" applyAlignment="1">
      <alignment horizontal="right" vertical="top" wrapText="1"/>
      <protection/>
    </xf>
    <xf numFmtId="0" fontId="75" fillId="46" borderId="12" xfId="53" applyFont="1" applyFill="1" applyBorder="1" applyAlignment="1">
      <alignment horizontal="left" vertical="top" wrapText="1"/>
      <protection/>
    </xf>
    <xf numFmtId="0" fontId="75" fillId="46" borderId="12" xfId="53" applyFont="1" applyFill="1" applyBorder="1" applyAlignment="1">
      <alignment horizontal="center" vertical="top" wrapText="1"/>
      <protection/>
    </xf>
    <xf numFmtId="49" fontId="75" fillId="46" borderId="12" xfId="53" applyNumberFormat="1" applyFont="1" applyFill="1" applyBorder="1" applyAlignment="1">
      <alignment horizontal="center" vertical="top"/>
      <protection/>
    </xf>
    <xf numFmtId="0" fontId="75" fillId="33" borderId="12" xfId="53" applyNumberFormat="1" applyFont="1" applyFill="1" applyBorder="1" applyAlignment="1">
      <alignment horizontal="right" vertical="top" wrapText="1"/>
      <protection/>
    </xf>
    <xf numFmtId="0" fontId="75" fillId="33" borderId="12" xfId="53" applyNumberFormat="1" applyFont="1" applyFill="1" applyBorder="1" applyAlignment="1">
      <alignment horizontal="left" vertical="top" wrapText="1"/>
      <protection/>
    </xf>
    <xf numFmtId="49" fontId="9" fillId="33" borderId="12" xfId="53" applyNumberFormat="1" applyFont="1" applyFill="1" applyBorder="1" applyAlignment="1">
      <alignment horizontal="right" vertical="top"/>
      <protection/>
    </xf>
    <xf numFmtId="0" fontId="75" fillId="33" borderId="12" xfId="53" applyNumberFormat="1" applyFont="1" applyFill="1" applyBorder="1" applyAlignment="1">
      <alignment horizontal="center" vertical="top" wrapText="1"/>
      <protection/>
    </xf>
    <xf numFmtId="49" fontId="75" fillId="31" borderId="20" xfId="53" applyNumberFormat="1" applyFont="1" applyFill="1" applyBorder="1" applyAlignment="1">
      <alignment horizontal="right" vertical="top" wrapText="1"/>
      <protection/>
    </xf>
    <xf numFmtId="0" fontId="75" fillId="31" borderId="20" xfId="53" applyFont="1" applyFill="1" applyBorder="1" applyAlignment="1">
      <alignment horizontal="left" vertical="top" wrapText="1"/>
      <protection/>
    </xf>
    <xf numFmtId="0" fontId="75" fillId="31" borderId="20" xfId="53" applyFont="1" applyFill="1" applyBorder="1" applyAlignment="1">
      <alignment horizontal="center" vertical="top" wrapText="1"/>
      <protection/>
    </xf>
    <xf numFmtId="49" fontId="75" fillId="31" borderId="20" xfId="53" applyNumberFormat="1" applyFont="1" applyFill="1" applyBorder="1" applyAlignment="1">
      <alignment horizontal="center" vertical="top"/>
      <protection/>
    </xf>
    <xf numFmtId="212" fontId="75" fillId="40" borderId="20" xfId="53" applyNumberFormat="1" applyFont="1" applyFill="1" applyBorder="1" applyAlignment="1">
      <alignment vertical="top"/>
      <protection/>
    </xf>
    <xf numFmtId="0" fontId="76" fillId="33" borderId="12" xfId="53" applyNumberFormat="1" applyFont="1" applyFill="1" applyBorder="1" applyAlignment="1">
      <alignment horizontal="center" vertical="top" wrapText="1"/>
      <protection/>
    </xf>
    <xf numFmtId="49" fontId="9" fillId="46" borderId="12" xfId="0" applyNumberFormat="1" applyFont="1" applyFill="1" applyBorder="1" applyAlignment="1">
      <alignment horizontal="right" vertical="top"/>
    </xf>
    <xf numFmtId="0" fontId="75" fillId="31" borderId="12" xfId="53" applyNumberFormat="1" applyFont="1" applyFill="1" applyBorder="1" applyAlignment="1">
      <alignment horizontal="center" vertical="top" wrapText="1"/>
      <protection/>
    </xf>
    <xf numFmtId="0" fontId="75" fillId="31" borderId="12" xfId="53" applyNumberFormat="1" applyFont="1" applyFill="1" applyBorder="1" applyAlignment="1">
      <alignment horizontal="right" vertical="top" wrapText="1"/>
      <protection/>
    </xf>
    <xf numFmtId="198" fontId="75" fillId="33" borderId="12" xfId="53" applyNumberFormat="1" applyFont="1" applyFill="1" applyBorder="1" applyAlignment="1">
      <alignment vertical="top"/>
      <protection/>
    </xf>
    <xf numFmtId="198" fontId="76" fillId="33" borderId="12" xfId="53" applyNumberFormat="1" applyFont="1" applyFill="1" applyBorder="1" applyAlignment="1">
      <alignment vertical="top"/>
      <protection/>
    </xf>
    <xf numFmtId="198" fontId="7" fillId="33" borderId="12" xfId="0" applyNumberFormat="1" applyFont="1" applyFill="1" applyBorder="1" applyAlignment="1">
      <alignment vertical="top"/>
    </xf>
    <xf numFmtId="0" fontId="9" fillId="31" borderId="12" xfId="0" applyFont="1" applyFill="1" applyBorder="1" applyAlignment="1">
      <alignment horizontal="center" vertical="top"/>
    </xf>
    <xf numFmtId="212" fontId="9" fillId="31" borderId="12" xfId="0" applyNumberFormat="1" applyFont="1" applyFill="1" applyBorder="1" applyAlignment="1">
      <alignment horizontal="right" vertical="top" wrapText="1"/>
    </xf>
    <xf numFmtId="49" fontId="9" fillId="46" borderId="12" xfId="0" applyNumberFormat="1" applyFont="1" applyFill="1" applyBorder="1" applyAlignment="1">
      <alignment horizontal="left" vertical="top" wrapText="1"/>
    </xf>
    <xf numFmtId="0" fontId="9" fillId="46" borderId="12" xfId="0" applyFont="1" applyFill="1" applyBorder="1" applyAlignment="1">
      <alignment horizontal="center" vertical="top"/>
    </xf>
    <xf numFmtId="212" fontId="9" fillId="46" borderId="12" xfId="0" applyNumberFormat="1" applyFont="1" applyFill="1" applyBorder="1" applyAlignment="1">
      <alignment horizontal="right" vertical="top" wrapText="1"/>
    </xf>
    <xf numFmtId="0" fontId="9" fillId="31" borderId="12" xfId="0" applyFont="1" applyFill="1" applyBorder="1" applyAlignment="1">
      <alignment horizontal="left" vertical="top" wrapText="1"/>
    </xf>
    <xf numFmtId="0" fontId="9" fillId="46" borderId="12" xfId="0" applyFont="1" applyFill="1" applyBorder="1" applyAlignment="1">
      <alignment horizontal="left" vertical="top"/>
    </xf>
    <xf numFmtId="49" fontId="7" fillId="46" borderId="12" xfId="0" applyNumberFormat="1" applyFont="1" applyFill="1" applyBorder="1" applyAlignment="1">
      <alignment horizontal="left" vertical="top"/>
    </xf>
    <xf numFmtId="0" fontId="7" fillId="46" borderId="12" xfId="0" applyNumberFormat="1" applyFont="1" applyFill="1" applyBorder="1" applyAlignment="1">
      <alignment horizontal="center" vertical="top"/>
    </xf>
    <xf numFmtId="49" fontId="7" fillId="31" borderId="12" xfId="0" applyNumberFormat="1" applyFont="1" applyFill="1" applyBorder="1" applyAlignment="1">
      <alignment horizontal="left" vertical="top"/>
    </xf>
    <xf numFmtId="0" fontId="7" fillId="31" borderId="12" xfId="0" applyNumberFormat="1" applyFont="1" applyFill="1" applyBorder="1" applyAlignment="1">
      <alignment horizontal="center" vertical="top"/>
    </xf>
    <xf numFmtId="212" fontId="75" fillId="46" borderId="12" xfId="53" applyNumberFormat="1" applyFont="1" applyFill="1" applyBorder="1" applyAlignment="1">
      <alignment horizontal="right" vertical="top"/>
      <protection/>
    </xf>
    <xf numFmtId="212" fontId="75" fillId="31" borderId="12" xfId="53" applyNumberFormat="1" applyFont="1" applyFill="1" applyBorder="1" applyAlignment="1">
      <alignment horizontal="right" vertical="top"/>
      <protection/>
    </xf>
    <xf numFmtId="0" fontId="75" fillId="31" borderId="12" xfId="0" applyNumberFormat="1" applyFont="1" applyFill="1" applyBorder="1" applyAlignment="1">
      <alignment horizontal="center" vertical="top"/>
    </xf>
    <xf numFmtId="49" fontId="75" fillId="48" borderId="12" xfId="53" applyNumberFormat="1" applyFont="1" applyFill="1" applyBorder="1" applyAlignment="1">
      <alignment horizontal="right" vertical="top" wrapText="1"/>
      <protection/>
    </xf>
    <xf numFmtId="0" fontId="75" fillId="48" borderId="12" xfId="53" applyFont="1" applyFill="1" applyBorder="1" applyAlignment="1">
      <alignment horizontal="left" vertical="top" wrapText="1"/>
      <protection/>
    </xf>
    <xf numFmtId="0" fontId="75" fillId="48" borderId="12" xfId="53" applyFont="1" applyFill="1" applyBorder="1" applyAlignment="1">
      <alignment horizontal="center" vertical="top"/>
      <protection/>
    </xf>
    <xf numFmtId="49" fontId="75" fillId="48" borderId="12" xfId="53" applyNumberFormat="1" applyFont="1" applyFill="1" applyBorder="1" applyAlignment="1">
      <alignment horizontal="center" vertical="top"/>
      <protection/>
    </xf>
    <xf numFmtId="212" fontId="75" fillId="48" borderId="12" xfId="53" applyNumberFormat="1" applyFont="1" applyFill="1" applyBorder="1" applyAlignment="1">
      <alignment vertical="top"/>
      <protection/>
    </xf>
    <xf numFmtId="49" fontId="75" fillId="40" borderId="12" xfId="53" applyNumberFormat="1" applyFont="1" applyFill="1" applyBorder="1" applyAlignment="1">
      <alignment horizontal="right" vertical="top" wrapText="1"/>
      <protection/>
    </xf>
    <xf numFmtId="0" fontId="75" fillId="40" borderId="12" xfId="53" applyFont="1" applyFill="1" applyBorder="1" applyAlignment="1">
      <alignment horizontal="left" vertical="top" wrapText="1"/>
      <protection/>
    </xf>
    <xf numFmtId="0" fontId="75" fillId="40" borderId="12" xfId="53" applyFont="1" applyFill="1" applyBorder="1" applyAlignment="1">
      <alignment horizontal="center" vertical="top"/>
      <protection/>
    </xf>
    <xf numFmtId="49" fontId="75" fillId="40" borderId="12" xfId="53" applyNumberFormat="1" applyFont="1" applyFill="1" applyBorder="1" applyAlignment="1">
      <alignment horizontal="center" vertical="top"/>
      <protection/>
    </xf>
    <xf numFmtId="189" fontId="75" fillId="31" borderId="12" xfId="53" applyNumberFormat="1" applyFont="1" applyFill="1" applyBorder="1" applyAlignment="1">
      <alignment horizontal="right" vertical="top"/>
      <protection/>
    </xf>
    <xf numFmtId="49" fontId="75" fillId="47" borderId="12" xfId="53" applyNumberFormat="1" applyFont="1" applyFill="1" applyBorder="1" applyAlignment="1">
      <alignment horizontal="right" vertical="top" wrapText="1"/>
      <protection/>
    </xf>
    <xf numFmtId="0" fontId="75" fillId="47" borderId="12" xfId="53" applyFont="1" applyFill="1" applyBorder="1" applyAlignment="1">
      <alignment horizontal="left" vertical="top" wrapText="1"/>
      <protection/>
    </xf>
    <xf numFmtId="0" fontId="75" fillId="47" borderId="12" xfId="53" applyFont="1" applyFill="1" applyBorder="1" applyAlignment="1">
      <alignment horizontal="center" vertical="top"/>
      <protection/>
    </xf>
    <xf numFmtId="49" fontId="75" fillId="47" borderId="12" xfId="53" applyNumberFormat="1" applyFont="1" applyFill="1" applyBorder="1" applyAlignment="1">
      <alignment horizontal="center" vertical="top"/>
      <protection/>
    </xf>
    <xf numFmtId="189" fontId="75" fillId="46" borderId="12" xfId="53" applyNumberFormat="1" applyFont="1" applyFill="1" applyBorder="1" applyAlignment="1">
      <alignment horizontal="right" vertical="top"/>
      <protection/>
    </xf>
    <xf numFmtId="212" fontId="76" fillId="31" borderId="12" xfId="53" applyNumberFormat="1" applyFont="1" applyFill="1" applyBorder="1" applyAlignment="1">
      <alignment horizontal="right" vertical="top"/>
      <protection/>
    </xf>
    <xf numFmtId="189" fontId="76" fillId="31" borderId="12" xfId="53" applyNumberFormat="1" applyFont="1" applyFill="1" applyBorder="1" applyAlignment="1">
      <alignment horizontal="right" vertical="top"/>
      <protection/>
    </xf>
    <xf numFmtId="49" fontId="75" fillId="18" borderId="12" xfId="53" applyNumberFormat="1" applyFont="1" applyFill="1" applyBorder="1" applyAlignment="1">
      <alignment horizontal="right" vertical="top" wrapText="1"/>
      <protection/>
    </xf>
    <xf numFmtId="0" fontId="75" fillId="18" borderId="12" xfId="53" applyFont="1" applyFill="1" applyBorder="1" applyAlignment="1">
      <alignment horizontal="left" vertical="top" wrapText="1"/>
      <protection/>
    </xf>
    <xf numFmtId="0" fontId="75" fillId="18" borderId="12" xfId="53" applyFont="1" applyFill="1" applyBorder="1" applyAlignment="1">
      <alignment horizontal="center" vertical="top" wrapText="1"/>
      <protection/>
    </xf>
    <xf numFmtId="49" fontId="75" fillId="18" borderId="12" xfId="53" applyNumberFormat="1" applyFont="1" applyFill="1" applyBorder="1" applyAlignment="1">
      <alignment horizontal="center" vertical="top"/>
      <protection/>
    </xf>
    <xf numFmtId="212" fontId="75" fillId="18" borderId="12" xfId="53" applyNumberFormat="1" applyFont="1" applyFill="1" applyBorder="1" applyAlignment="1">
      <alignment horizontal="right" vertical="top"/>
      <protection/>
    </xf>
    <xf numFmtId="49" fontId="76" fillId="33" borderId="44" xfId="0" applyNumberFormat="1" applyFont="1" applyFill="1" applyBorder="1" applyAlignment="1">
      <alignment horizontal="right" vertical="top" wrapText="1"/>
    </xf>
    <xf numFmtId="0" fontId="76" fillId="33" borderId="44" xfId="0" applyFont="1" applyFill="1" applyBorder="1" applyAlignment="1">
      <alignment horizontal="left" vertical="top" wrapText="1"/>
    </xf>
    <xf numFmtId="0" fontId="76" fillId="33" borderId="20" xfId="53" applyFont="1" applyFill="1" applyBorder="1" applyAlignment="1">
      <alignment horizontal="left" vertical="top" wrapText="1"/>
      <protection/>
    </xf>
    <xf numFmtId="0" fontId="76" fillId="33" borderId="20" xfId="53" applyFont="1" applyFill="1" applyBorder="1" applyAlignment="1">
      <alignment horizontal="center" vertical="top" wrapText="1"/>
      <protection/>
    </xf>
    <xf numFmtId="49" fontId="76" fillId="33" borderId="20" xfId="53" applyNumberFormat="1" applyFont="1" applyFill="1" applyBorder="1" applyAlignment="1">
      <alignment horizontal="center" vertical="top"/>
      <protection/>
    </xf>
    <xf numFmtId="212" fontId="76" fillId="33" borderId="20" xfId="53" applyNumberFormat="1" applyFont="1" applyFill="1" applyBorder="1" applyAlignment="1">
      <alignment vertical="top"/>
      <protection/>
    </xf>
    <xf numFmtId="49" fontId="76" fillId="33" borderId="44" xfId="0" applyNumberFormat="1" applyFont="1" applyFill="1" applyBorder="1" applyAlignment="1">
      <alignment horizontal="right" vertical="top"/>
    </xf>
    <xf numFmtId="0" fontId="76" fillId="33" borderId="44" xfId="0" applyFont="1" applyFill="1" applyBorder="1" applyAlignment="1">
      <alignment horizontal="left" vertical="top"/>
    </xf>
    <xf numFmtId="0" fontId="76" fillId="33" borderId="44" xfId="0" applyFont="1" applyFill="1" applyBorder="1" applyAlignment="1">
      <alignment horizontal="center" vertical="top"/>
    </xf>
    <xf numFmtId="49" fontId="76" fillId="33" borderId="44" xfId="0" applyNumberFormat="1" applyFont="1" applyFill="1" applyBorder="1" applyAlignment="1">
      <alignment horizontal="center" vertical="top"/>
    </xf>
    <xf numFmtId="0" fontId="76" fillId="33" borderId="44" xfId="0" applyNumberFormat="1" applyFont="1" applyFill="1" applyBorder="1" applyAlignment="1">
      <alignment horizontal="center" vertical="top"/>
    </xf>
    <xf numFmtId="49" fontId="76" fillId="33" borderId="20" xfId="0" applyNumberFormat="1" applyFont="1" applyFill="1" applyBorder="1" applyAlignment="1">
      <alignment horizontal="right" vertical="top"/>
    </xf>
    <xf numFmtId="0" fontId="76" fillId="33" borderId="20" xfId="0" applyFont="1" applyFill="1" applyBorder="1" applyAlignment="1">
      <alignment horizontal="left" vertical="top"/>
    </xf>
    <xf numFmtId="0" fontId="76" fillId="33" borderId="20" xfId="0" applyFont="1" applyFill="1" applyBorder="1" applyAlignment="1">
      <alignment horizontal="center" vertical="top"/>
    </xf>
    <xf numFmtId="49" fontId="76" fillId="33" borderId="20" xfId="0" applyNumberFormat="1" applyFont="1" applyFill="1" applyBorder="1" applyAlignment="1">
      <alignment horizontal="center" vertical="top"/>
    </xf>
    <xf numFmtId="0" fontId="76" fillId="33" borderId="20" xfId="0" applyNumberFormat="1" applyFont="1" applyFill="1" applyBorder="1" applyAlignment="1">
      <alignment horizontal="center" vertical="top"/>
    </xf>
    <xf numFmtId="212" fontId="76" fillId="34" borderId="20" xfId="53" applyNumberFormat="1" applyFont="1" applyFill="1" applyBorder="1" applyAlignment="1">
      <alignment vertical="top"/>
      <protection/>
    </xf>
    <xf numFmtId="49" fontId="75" fillId="33" borderId="44" xfId="53" applyNumberFormat="1" applyFont="1" applyFill="1" applyBorder="1" applyAlignment="1">
      <alignment horizontal="right" vertical="top" wrapText="1"/>
      <protection/>
    </xf>
    <xf numFmtId="0" fontId="75" fillId="33" borderId="44" xfId="53" applyFont="1" applyFill="1" applyBorder="1" applyAlignment="1">
      <alignment horizontal="left" vertical="top" wrapText="1"/>
      <protection/>
    </xf>
    <xf numFmtId="0" fontId="75" fillId="33" borderId="44" xfId="53" applyFont="1" applyFill="1" applyBorder="1" applyAlignment="1">
      <alignment horizontal="center" vertical="top" wrapText="1"/>
      <protection/>
    </xf>
    <xf numFmtId="49" fontId="75" fillId="33" borderId="44" xfId="53" applyNumberFormat="1" applyFont="1" applyFill="1" applyBorder="1" applyAlignment="1">
      <alignment horizontal="center" vertical="top"/>
      <protection/>
    </xf>
    <xf numFmtId="212" fontId="76" fillId="33" borderId="12" xfId="0" applyNumberFormat="1" applyFont="1" applyFill="1" applyBorder="1" applyAlignment="1">
      <alignment vertical="top"/>
    </xf>
    <xf numFmtId="189" fontId="76" fillId="33" borderId="12" xfId="0" applyNumberFormat="1" applyFont="1" applyFill="1" applyBorder="1" applyAlignment="1">
      <alignment horizontal="right" vertical="top"/>
    </xf>
    <xf numFmtId="49" fontId="75" fillId="46" borderId="44" xfId="53" applyNumberFormat="1" applyFont="1" applyFill="1" applyBorder="1" applyAlignment="1">
      <alignment horizontal="right" vertical="top" wrapText="1"/>
      <protection/>
    </xf>
    <xf numFmtId="0" fontId="75" fillId="46" borderId="44" xfId="53" applyFont="1" applyFill="1" applyBorder="1" applyAlignment="1">
      <alignment horizontal="left" vertical="top" wrapText="1"/>
      <protection/>
    </xf>
    <xf numFmtId="0" fontId="75" fillId="46" borderId="44" xfId="53" applyFont="1" applyFill="1" applyBorder="1" applyAlignment="1">
      <alignment horizontal="center" vertical="top" wrapText="1"/>
      <protection/>
    </xf>
    <xf numFmtId="49" fontId="75" fillId="46" borderId="44" xfId="53" applyNumberFormat="1" applyFont="1" applyFill="1" applyBorder="1" applyAlignment="1">
      <alignment horizontal="center" vertical="top"/>
      <protection/>
    </xf>
    <xf numFmtId="212" fontId="75" fillId="46" borderId="44" xfId="53" applyNumberFormat="1" applyFont="1" applyFill="1" applyBorder="1" applyAlignment="1">
      <alignment horizontal="right" vertical="top"/>
      <protection/>
    </xf>
    <xf numFmtId="189" fontId="76" fillId="46" borderId="35" xfId="53" applyNumberFormat="1" applyFont="1" applyFill="1" applyBorder="1" applyAlignment="1">
      <alignment horizontal="right" vertical="top"/>
      <protection/>
    </xf>
    <xf numFmtId="212" fontId="76" fillId="46" borderId="36" xfId="53" applyNumberFormat="1" applyFont="1" applyFill="1" applyBorder="1" applyAlignment="1">
      <alignment horizontal="right" vertical="top"/>
      <protection/>
    </xf>
    <xf numFmtId="212" fontId="75" fillId="31" borderId="20" xfId="53" applyNumberFormat="1" applyFont="1" applyFill="1" applyBorder="1" applyAlignment="1">
      <alignment horizontal="right" vertical="top"/>
      <protection/>
    </xf>
    <xf numFmtId="212" fontId="75" fillId="33" borderId="44" xfId="53" applyNumberFormat="1" applyFont="1" applyFill="1" applyBorder="1" applyAlignment="1">
      <alignment horizontal="right" vertical="top"/>
      <protection/>
    </xf>
    <xf numFmtId="10" fontId="75" fillId="33" borderId="12" xfId="53" applyNumberFormat="1" applyFont="1" applyFill="1" applyBorder="1" applyAlignment="1">
      <alignment horizontal="left" vertical="top" wrapText="1"/>
      <protection/>
    </xf>
    <xf numFmtId="189" fontId="75" fillId="46" borderId="32" xfId="53" applyNumberFormat="1" applyFont="1" applyFill="1" applyBorder="1" applyAlignment="1">
      <alignment horizontal="right" vertical="top"/>
      <protection/>
    </xf>
    <xf numFmtId="212" fontId="76" fillId="49" borderId="12" xfId="53" applyNumberFormat="1" applyFont="1" applyFill="1" applyBorder="1" applyAlignment="1">
      <alignment horizontal="right" vertical="top"/>
      <protection/>
    </xf>
    <xf numFmtId="212" fontId="9" fillId="46" borderId="20" xfId="0" applyNumberFormat="1" applyFont="1" applyFill="1" applyBorder="1" applyAlignment="1">
      <alignment horizontal="right" vertical="top" wrapText="1"/>
    </xf>
    <xf numFmtId="212" fontId="9" fillId="46" borderId="44" xfId="0" applyNumberFormat="1" applyFont="1" applyFill="1" applyBorder="1" applyAlignment="1">
      <alignment horizontal="right" vertical="top" wrapText="1"/>
    </xf>
    <xf numFmtId="212" fontId="75" fillId="47" borderId="44" xfId="53" applyNumberFormat="1" applyFont="1" applyFill="1" applyBorder="1" applyAlignment="1">
      <alignment vertical="top"/>
      <protection/>
    </xf>
    <xf numFmtId="212" fontId="75" fillId="2" borderId="44" xfId="53" applyNumberFormat="1" applyFont="1" applyFill="1" applyBorder="1" applyAlignment="1">
      <alignment vertical="top"/>
      <protection/>
    </xf>
    <xf numFmtId="212" fontId="7" fillId="33" borderId="35" xfId="0" applyNumberFormat="1" applyFont="1" applyFill="1" applyBorder="1" applyAlignment="1">
      <alignment vertical="top" wrapText="1"/>
    </xf>
    <xf numFmtId="189" fontId="76" fillId="49" borderId="12" xfId="53" applyNumberFormat="1" applyFont="1" applyFill="1" applyBorder="1" applyAlignment="1">
      <alignment horizontal="right" vertical="top"/>
      <protection/>
    </xf>
    <xf numFmtId="212" fontId="9" fillId="33" borderId="12" xfId="0" applyNumberFormat="1" applyFont="1" applyFill="1" applyBorder="1" applyAlignment="1">
      <alignment vertical="top"/>
    </xf>
    <xf numFmtId="212" fontId="7" fillId="33" borderId="12" xfId="0" applyNumberFormat="1" applyFont="1" applyFill="1" applyBorder="1" applyAlignment="1">
      <alignment vertical="top"/>
    </xf>
    <xf numFmtId="189" fontId="76" fillId="31" borderId="25" xfId="53" applyNumberFormat="1" applyFont="1" applyFill="1" applyBorder="1" applyAlignment="1">
      <alignment horizontal="right" vertical="top"/>
      <protection/>
    </xf>
    <xf numFmtId="212" fontId="76" fillId="31" borderId="38" xfId="53" applyNumberFormat="1" applyFont="1" applyFill="1" applyBorder="1" applyAlignment="1">
      <alignment horizontal="right" vertical="top"/>
      <protection/>
    </xf>
    <xf numFmtId="212" fontId="75" fillId="40" borderId="42" xfId="53" applyNumberFormat="1" applyFont="1" applyFill="1" applyBorder="1" applyAlignment="1">
      <alignment vertical="top"/>
      <protection/>
    </xf>
    <xf numFmtId="189" fontId="75" fillId="33" borderId="12" xfId="0" applyNumberFormat="1" applyFont="1" applyFill="1" applyBorder="1" applyAlignment="1">
      <alignment horizontal="right" vertical="top"/>
    </xf>
    <xf numFmtId="212" fontId="75" fillId="33" borderId="12" xfId="0" applyNumberFormat="1" applyFont="1" applyFill="1" applyBorder="1" applyAlignment="1">
      <alignment horizontal="right" vertical="top"/>
    </xf>
    <xf numFmtId="49" fontId="75" fillId="49" borderId="12" xfId="0" applyNumberFormat="1" applyFont="1" applyFill="1" applyBorder="1" applyAlignment="1">
      <alignment horizontal="right" vertical="top" wrapText="1"/>
    </xf>
    <xf numFmtId="0" fontId="75" fillId="49" borderId="12" xfId="0" applyFont="1" applyFill="1" applyBorder="1" applyAlignment="1">
      <alignment horizontal="left" vertical="top" wrapText="1"/>
    </xf>
    <xf numFmtId="0" fontId="75" fillId="49" borderId="12" xfId="53" applyFont="1" applyFill="1" applyBorder="1" applyAlignment="1">
      <alignment horizontal="center" vertical="top" wrapText="1"/>
      <protection/>
    </xf>
    <xf numFmtId="49" fontId="75" fillId="49" borderId="12" xfId="53" applyNumberFormat="1" applyFont="1" applyFill="1" applyBorder="1" applyAlignment="1">
      <alignment horizontal="center" vertical="top"/>
      <protection/>
    </xf>
    <xf numFmtId="212" fontId="75" fillId="50" borderId="12" xfId="53" applyNumberFormat="1" applyFont="1" applyFill="1" applyBorder="1" applyAlignment="1">
      <alignment vertical="top"/>
      <protection/>
    </xf>
    <xf numFmtId="212" fontId="75" fillId="49" borderId="12" xfId="53" applyNumberFormat="1" applyFont="1" applyFill="1" applyBorder="1" applyAlignment="1">
      <alignment horizontal="right" vertical="top"/>
      <protection/>
    </xf>
    <xf numFmtId="189" fontId="75" fillId="31" borderId="32" xfId="53" applyNumberFormat="1" applyFont="1" applyFill="1" applyBorder="1" applyAlignment="1">
      <alignment horizontal="right" vertical="top"/>
      <protection/>
    </xf>
    <xf numFmtId="212" fontId="75" fillId="31" borderId="33" xfId="53" applyNumberFormat="1" applyFont="1" applyFill="1" applyBorder="1" applyAlignment="1">
      <alignment horizontal="right" vertical="top"/>
      <protection/>
    </xf>
    <xf numFmtId="189" fontId="75" fillId="49" borderId="12" xfId="53" applyNumberFormat="1" applyFont="1" applyFill="1" applyBorder="1" applyAlignment="1">
      <alignment horizontal="right" vertical="top"/>
      <protection/>
    </xf>
    <xf numFmtId="49" fontId="9" fillId="49" borderId="12" xfId="0" applyNumberFormat="1" applyFont="1" applyFill="1" applyBorder="1" applyAlignment="1">
      <alignment horizontal="right" vertical="top"/>
    </xf>
    <xf numFmtId="0" fontId="75" fillId="49" borderId="12" xfId="53" applyFont="1" applyFill="1" applyBorder="1" applyAlignment="1">
      <alignment horizontal="left" vertical="top" wrapText="1"/>
      <protection/>
    </xf>
    <xf numFmtId="0" fontId="75" fillId="49" borderId="12" xfId="53" applyNumberFormat="1" applyFont="1" applyFill="1" applyBorder="1" applyAlignment="1">
      <alignment horizontal="center" vertical="top" wrapText="1"/>
      <protection/>
    </xf>
    <xf numFmtId="0" fontId="75" fillId="49" borderId="12" xfId="53" applyNumberFormat="1" applyFont="1" applyFill="1" applyBorder="1" applyAlignment="1">
      <alignment horizontal="right" vertical="top" wrapText="1"/>
      <protection/>
    </xf>
    <xf numFmtId="212" fontId="75" fillId="49" borderId="12" xfId="53" applyNumberFormat="1" applyFont="1" applyFill="1" applyBorder="1" applyAlignment="1">
      <alignment vertical="top"/>
      <protection/>
    </xf>
    <xf numFmtId="189" fontId="75" fillId="49" borderId="12" xfId="53" applyNumberFormat="1" applyFont="1" applyFill="1" applyBorder="1" applyAlignment="1">
      <alignment vertical="top"/>
      <protection/>
    </xf>
    <xf numFmtId="189" fontId="75" fillId="31" borderId="12" xfId="53" applyNumberFormat="1" applyFont="1" applyFill="1" applyBorder="1" applyAlignment="1">
      <alignment vertical="top"/>
      <protection/>
    </xf>
    <xf numFmtId="189" fontId="75" fillId="33" borderId="12" xfId="53" applyNumberFormat="1" applyFont="1" applyFill="1" applyBorder="1" applyAlignment="1">
      <alignment vertical="top"/>
      <protection/>
    </xf>
    <xf numFmtId="189" fontId="76" fillId="33" borderId="12" xfId="53" applyNumberFormat="1" applyFont="1" applyFill="1" applyBorder="1" applyAlignment="1">
      <alignment vertical="top"/>
      <protection/>
    </xf>
    <xf numFmtId="189" fontId="7" fillId="33" borderId="12" xfId="0" applyNumberFormat="1" applyFont="1" applyFill="1" applyBorder="1" applyAlignment="1">
      <alignment vertical="top"/>
    </xf>
    <xf numFmtId="49" fontId="7" fillId="51" borderId="12" xfId="0" applyNumberFormat="1" applyFont="1" applyFill="1" applyBorder="1" applyAlignment="1">
      <alignment horizontal="right" vertical="top"/>
    </xf>
    <xf numFmtId="0" fontId="13" fillId="51" borderId="12" xfId="0" applyFont="1" applyFill="1" applyBorder="1" applyAlignment="1">
      <alignment horizontal="center" vertical="top"/>
    </xf>
    <xf numFmtId="212" fontId="13" fillId="51" borderId="12" xfId="0" applyNumberFormat="1" applyFont="1" applyFill="1" applyBorder="1" applyAlignment="1">
      <alignment vertical="top"/>
    </xf>
    <xf numFmtId="189" fontId="9" fillId="51" borderId="12" xfId="0" applyNumberFormat="1" applyFont="1" applyFill="1" applyBorder="1" applyAlignment="1">
      <alignment vertical="top"/>
    </xf>
    <xf numFmtId="198" fontId="9" fillId="51" borderId="12" xfId="0" applyNumberFormat="1" applyFont="1" applyFill="1" applyBorder="1" applyAlignment="1">
      <alignment vertical="top"/>
    </xf>
    <xf numFmtId="189" fontId="75" fillId="12" borderId="12" xfId="53" applyNumberFormat="1" applyFont="1" applyFill="1" applyBorder="1" applyAlignment="1">
      <alignment horizontal="right" vertical="top"/>
      <protection/>
    </xf>
    <xf numFmtId="49" fontId="8" fillId="33" borderId="12" xfId="0" applyNumberFormat="1" applyFont="1" applyFill="1" applyBorder="1" applyAlignment="1">
      <alignment horizontal="right" vertical="top" wrapText="1"/>
    </xf>
    <xf numFmtId="0" fontId="8" fillId="34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right" vertical="top"/>
    </xf>
    <xf numFmtId="0" fontId="8" fillId="33" borderId="12" xfId="0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left" vertical="top" wrapText="1"/>
    </xf>
    <xf numFmtId="49" fontId="10" fillId="52" borderId="12" xfId="0" applyNumberFormat="1" applyFont="1" applyFill="1" applyBorder="1" applyAlignment="1">
      <alignment horizontal="right" vertical="top" wrapText="1"/>
    </xf>
    <xf numFmtId="0" fontId="10" fillId="53" borderId="12" xfId="0" applyFont="1" applyFill="1" applyBorder="1" applyAlignment="1">
      <alignment horizontal="left" vertical="top" wrapText="1"/>
    </xf>
    <xf numFmtId="49" fontId="10" fillId="52" borderId="12" xfId="0" applyNumberFormat="1" applyFont="1" applyFill="1" applyBorder="1" applyAlignment="1">
      <alignment horizontal="right" vertical="top"/>
    </xf>
    <xf numFmtId="0" fontId="10" fillId="52" borderId="12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vertical="top" wrapText="1"/>
    </xf>
    <xf numFmtId="49" fontId="10" fillId="33" borderId="19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2" fontId="10" fillId="33" borderId="20" xfId="0" applyNumberFormat="1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49" fontId="10" fillId="52" borderId="12" xfId="0" applyNumberFormat="1" applyFont="1" applyFill="1" applyBorder="1" applyAlignment="1">
      <alignment horizontal="center" vertical="top"/>
    </xf>
    <xf numFmtId="212" fontId="10" fillId="52" borderId="12" xfId="0" applyNumberFormat="1" applyFont="1" applyFill="1" applyBorder="1" applyAlignment="1">
      <alignment horizontal="right" vertical="top"/>
    </xf>
    <xf numFmtId="189" fontId="10" fillId="52" borderId="12" xfId="0" applyNumberFormat="1" applyFont="1" applyFill="1" applyBorder="1" applyAlignment="1">
      <alignment horizontal="right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212" fontId="8" fillId="33" borderId="12" xfId="0" applyNumberFormat="1" applyFont="1" applyFill="1" applyBorder="1" applyAlignment="1">
      <alignment horizontal="right" vertical="top" wrapText="1"/>
    </xf>
    <xf numFmtId="189" fontId="8" fillId="33" borderId="12" xfId="0" applyNumberFormat="1" applyFont="1" applyFill="1" applyBorder="1" applyAlignment="1">
      <alignment horizontal="right" vertical="top" wrapText="1"/>
    </xf>
    <xf numFmtId="49" fontId="8" fillId="33" borderId="12" xfId="0" applyNumberFormat="1" applyFont="1" applyFill="1" applyBorder="1" applyAlignment="1">
      <alignment horizontal="center" vertical="top"/>
    </xf>
    <xf numFmtId="212" fontId="8" fillId="33" borderId="12" xfId="0" applyNumberFormat="1" applyFont="1" applyFill="1" applyBorder="1" applyAlignment="1">
      <alignment horizontal="right" vertical="top"/>
    </xf>
    <xf numFmtId="49" fontId="10" fillId="33" borderId="12" xfId="0" applyNumberFormat="1" applyFont="1" applyFill="1" applyBorder="1" applyAlignment="1">
      <alignment horizontal="center" vertical="top"/>
    </xf>
    <xf numFmtId="212" fontId="10" fillId="33" borderId="12" xfId="0" applyNumberFormat="1" applyFont="1" applyFill="1" applyBorder="1" applyAlignment="1">
      <alignment horizontal="right" vertical="top"/>
    </xf>
    <xf numFmtId="212" fontId="10" fillId="33" borderId="12" xfId="0" applyNumberFormat="1" applyFont="1" applyFill="1" applyBorder="1" applyAlignment="1">
      <alignment horizontal="right" vertical="top" wrapText="1"/>
    </xf>
    <xf numFmtId="189" fontId="10" fillId="33" borderId="12" xfId="0" applyNumberFormat="1" applyFont="1" applyFill="1" applyBorder="1" applyAlignment="1">
      <alignment horizontal="right" vertical="top" wrapText="1"/>
    </xf>
    <xf numFmtId="212" fontId="10" fillId="52" borderId="12" xfId="0" applyNumberFormat="1" applyFont="1" applyFill="1" applyBorder="1" applyAlignment="1">
      <alignment horizontal="right" vertical="top" wrapText="1"/>
    </xf>
    <xf numFmtId="49" fontId="8" fillId="34" borderId="12" xfId="54" applyNumberFormat="1" applyFont="1" applyFill="1" applyBorder="1" applyAlignment="1" applyProtection="1">
      <alignment horizontal="center" vertical="top"/>
      <protection/>
    </xf>
    <xf numFmtId="49" fontId="10" fillId="53" borderId="12" xfId="54" applyNumberFormat="1" applyFont="1" applyFill="1" applyBorder="1" applyAlignment="1" applyProtection="1">
      <alignment horizontal="center" vertical="top"/>
      <protection/>
    </xf>
    <xf numFmtId="189" fontId="8" fillId="52" borderId="12" xfId="0" applyNumberFormat="1" applyFont="1" applyFill="1" applyBorder="1" applyAlignment="1">
      <alignment horizontal="right" vertical="top" wrapText="1"/>
    </xf>
    <xf numFmtId="212" fontId="8" fillId="52" borderId="12" xfId="0" applyNumberFormat="1" applyFont="1" applyFill="1" applyBorder="1" applyAlignment="1">
      <alignment horizontal="right" vertical="top" wrapText="1"/>
    </xf>
    <xf numFmtId="49" fontId="8" fillId="54" borderId="12" xfId="0" applyNumberFormat="1" applyFont="1" applyFill="1" applyBorder="1" applyAlignment="1">
      <alignment horizontal="center" vertical="top"/>
    </xf>
    <xf numFmtId="212" fontId="10" fillId="54" borderId="12" xfId="0" applyNumberFormat="1" applyFont="1" applyFill="1" applyBorder="1" applyAlignment="1">
      <alignment horizontal="right" vertical="top"/>
    </xf>
    <xf numFmtId="189" fontId="10" fillId="54" borderId="12" xfId="0" applyNumberFormat="1" applyFont="1" applyFill="1" applyBorder="1" applyAlignment="1">
      <alignment horizontal="right" vertical="top" wrapText="1"/>
    </xf>
    <xf numFmtId="212" fontId="10" fillId="54" borderId="12" xfId="0" applyNumberFormat="1" applyFont="1" applyFill="1" applyBorder="1" applyAlignment="1">
      <alignment horizontal="right" vertical="top" wrapText="1"/>
    </xf>
    <xf numFmtId="4" fontId="0" fillId="33" borderId="0" xfId="0" applyNumberFormat="1" applyFill="1" applyAlignment="1">
      <alignment horizontal="right" vertical="top"/>
    </xf>
    <xf numFmtId="0" fontId="15" fillId="40" borderId="12" xfId="53" applyFont="1" applyFill="1" applyBorder="1" applyAlignment="1">
      <alignment horizontal="center" vertical="center"/>
      <protection/>
    </xf>
    <xf numFmtId="0" fontId="9" fillId="40" borderId="12" xfId="53" applyFont="1" applyFill="1" applyBorder="1" applyAlignment="1">
      <alignment horizontal="left" vertical="top"/>
      <protection/>
    </xf>
    <xf numFmtId="212" fontId="9" fillId="40" borderId="12" xfId="53" applyNumberFormat="1" applyFont="1" applyFill="1" applyBorder="1" applyAlignment="1">
      <alignment horizontal="right" wrapText="1"/>
      <protection/>
    </xf>
    <xf numFmtId="189" fontId="9" fillId="40" borderId="12" xfId="53" applyNumberFormat="1" applyFont="1" applyFill="1" applyBorder="1" applyAlignment="1">
      <alignment horizontal="right" wrapText="1"/>
      <protection/>
    </xf>
    <xf numFmtId="0" fontId="15" fillId="40" borderId="50" xfId="53" applyFont="1" applyFill="1" applyBorder="1" applyAlignment="1">
      <alignment horizontal="center" vertical="center"/>
      <protection/>
    </xf>
    <xf numFmtId="0" fontId="9" fillId="40" borderId="51" xfId="53" applyFont="1" applyFill="1" applyBorder="1" applyAlignment="1">
      <alignment horizontal="left" vertical="top"/>
      <protection/>
    </xf>
    <xf numFmtId="212" fontId="9" fillId="40" borderId="51" xfId="53" applyNumberFormat="1" applyFont="1" applyFill="1" applyBorder="1" applyAlignment="1">
      <alignment horizontal="right"/>
      <protection/>
    </xf>
    <xf numFmtId="189" fontId="9" fillId="40" borderId="51" xfId="53" applyNumberFormat="1" applyFont="1" applyFill="1" applyBorder="1" applyAlignment="1">
      <alignment horizontal="right"/>
      <protection/>
    </xf>
    <xf numFmtId="212" fontId="9" fillId="40" borderId="52" xfId="53" applyNumberFormat="1" applyFont="1" applyFill="1" applyBorder="1" applyAlignment="1">
      <alignment horizontal="right"/>
      <protection/>
    </xf>
    <xf numFmtId="2" fontId="12" fillId="33" borderId="29" xfId="0" applyNumberFormat="1" applyFont="1" applyFill="1" applyBorder="1" applyAlignment="1">
      <alignment horizontal="center" vertical="distributed"/>
    </xf>
    <xf numFmtId="2" fontId="9" fillId="33" borderId="26" xfId="0" applyNumberFormat="1" applyFont="1" applyFill="1" applyBorder="1" applyAlignment="1">
      <alignment horizontal="left" vertical="distributed" wrapText="1"/>
    </xf>
    <xf numFmtId="212" fontId="9" fillId="33" borderId="26" xfId="0" applyNumberFormat="1" applyFont="1" applyFill="1" applyBorder="1" applyAlignment="1">
      <alignment horizontal="right"/>
    </xf>
    <xf numFmtId="212" fontId="9" fillId="33" borderId="41" xfId="0" applyNumberFormat="1" applyFont="1" applyFill="1" applyBorder="1" applyAlignment="1">
      <alignment horizontal="right"/>
    </xf>
    <xf numFmtId="2" fontId="12" fillId="31" borderId="29" xfId="0" applyNumberFormat="1" applyFont="1" applyFill="1" applyBorder="1" applyAlignment="1">
      <alignment horizontal="center" vertical="distributed"/>
    </xf>
    <xf numFmtId="2" fontId="9" fillId="31" borderId="26" xfId="0" applyNumberFormat="1" applyFont="1" applyFill="1" applyBorder="1" applyAlignment="1">
      <alignment horizontal="left" vertical="distributed" wrapText="1"/>
    </xf>
    <xf numFmtId="212" fontId="9" fillId="31" borderId="26" xfId="0" applyNumberFormat="1" applyFont="1" applyFill="1" applyBorder="1" applyAlignment="1">
      <alignment horizontal="right"/>
    </xf>
    <xf numFmtId="212" fontId="9" fillId="31" borderId="41" xfId="0" applyNumberFormat="1" applyFont="1" applyFill="1" applyBorder="1" applyAlignment="1">
      <alignment horizontal="right"/>
    </xf>
    <xf numFmtId="10" fontId="10" fillId="33" borderId="12" xfId="0" applyNumberFormat="1" applyFont="1" applyFill="1" applyBorder="1" applyAlignment="1">
      <alignment horizontal="center" vertical="top" wrapText="1"/>
    </xf>
    <xf numFmtId="10" fontId="74" fillId="31" borderId="12" xfId="53" applyNumberFormat="1" applyFont="1" applyFill="1" applyBorder="1" applyAlignment="1">
      <alignment horizontal="right" vertical="top"/>
      <protection/>
    </xf>
    <xf numFmtId="10" fontId="73" fillId="33" borderId="12" xfId="53" applyNumberFormat="1" applyFont="1" applyFill="1" applyBorder="1" applyAlignment="1">
      <alignment horizontal="right" vertical="top"/>
      <protection/>
    </xf>
    <xf numFmtId="10" fontId="73" fillId="31" borderId="12" xfId="53" applyNumberFormat="1" applyFont="1" applyFill="1" applyBorder="1" applyAlignment="1">
      <alignment horizontal="right" vertical="top"/>
      <protection/>
    </xf>
    <xf numFmtId="10" fontId="73" fillId="33" borderId="12" xfId="0" applyNumberFormat="1" applyFont="1" applyFill="1" applyBorder="1" applyAlignment="1">
      <alignment horizontal="right" vertical="top"/>
    </xf>
    <xf numFmtId="10" fontId="74" fillId="33" borderId="12" xfId="53" applyNumberFormat="1" applyFont="1" applyFill="1" applyBorder="1" applyAlignment="1">
      <alignment horizontal="right" vertical="top"/>
      <protection/>
    </xf>
    <xf numFmtId="10" fontId="73" fillId="33" borderId="44" xfId="53" applyNumberFormat="1" applyFont="1" applyFill="1" applyBorder="1" applyAlignment="1">
      <alignment horizontal="right" vertical="top"/>
      <protection/>
    </xf>
    <xf numFmtId="10" fontId="15" fillId="31" borderId="12" xfId="0" applyNumberFormat="1" applyFont="1" applyFill="1" applyBorder="1" applyAlignment="1">
      <alignment horizontal="right" vertical="top" wrapText="1"/>
    </xf>
    <xf numFmtId="10" fontId="74" fillId="35" borderId="12" xfId="53" applyNumberFormat="1" applyFont="1" applyFill="1" applyBorder="1" applyAlignment="1">
      <alignment horizontal="right" vertical="top"/>
      <protection/>
    </xf>
    <xf numFmtId="10" fontId="15" fillId="31" borderId="12" xfId="0" applyNumberFormat="1" applyFont="1" applyFill="1" applyBorder="1" applyAlignment="1">
      <alignment vertical="top" wrapText="1"/>
    </xf>
    <xf numFmtId="10" fontId="15" fillId="31" borderId="12" xfId="0" applyNumberFormat="1" applyFont="1" applyFill="1" applyBorder="1" applyAlignment="1">
      <alignment horizontal="right" vertical="top"/>
    </xf>
    <xf numFmtId="10" fontId="6" fillId="33" borderId="12" xfId="0" applyNumberFormat="1" applyFont="1" applyFill="1" applyBorder="1" applyAlignment="1">
      <alignment horizontal="right" vertical="top"/>
    </xf>
    <xf numFmtId="10" fontId="7" fillId="33" borderId="0" xfId="0" applyNumberFormat="1" applyFont="1" applyFill="1" applyAlignment="1">
      <alignment horizontal="right" vertical="top"/>
    </xf>
    <xf numFmtId="1" fontId="72" fillId="33" borderId="12" xfId="0" applyNumberFormat="1" applyFont="1" applyFill="1" applyBorder="1" applyAlignment="1">
      <alignment horizontal="center" vertical="top" wrapText="1"/>
    </xf>
    <xf numFmtId="198" fontId="73" fillId="33" borderId="12" xfId="53" applyNumberFormat="1" applyFont="1" applyFill="1" applyBorder="1" applyAlignment="1">
      <alignment horizontal="right" vertical="top"/>
      <protection/>
    </xf>
    <xf numFmtId="0" fontId="9" fillId="33" borderId="12" xfId="53" applyFont="1" applyFill="1" applyBorder="1" applyAlignment="1">
      <alignment horizontal="left" vertical="top" wrapText="1"/>
      <protection/>
    </xf>
    <xf numFmtId="0" fontId="7" fillId="33" borderId="12" xfId="53" applyFont="1" applyFill="1" applyBorder="1" applyAlignment="1">
      <alignment horizontal="left" vertical="top" wrapText="1"/>
      <protection/>
    </xf>
    <xf numFmtId="0" fontId="7" fillId="34" borderId="12" xfId="57" applyNumberFormat="1" applyFont="1" applyFill="1" applyBorder="1" applyAlignment="1" applyProtection="1">
      <alignment horizontal="left" vertical="top" wrapText="1"/>
      <protection/>
    </xf>
    <xf numFmtId="0" fontId="9" fillId="34" borderId="12" xfId="57" applyNumberFormat="1" applyFont="1" applyFill="1" applyBorder="1" applyAlignment="1" applyProtection="1">
      <alignment horizontal="left" vertical="top" wrapText="1"/>
      <protection/>
    </xf>
    <xf numFmtId="10" fontId="9" fillId="55" borderId="12" xfId="67" applyNumberFormat="1" applyFont="1" applyFill="1" applyBorder="1" applyAlignment="1">
      <alignment horizontal="right" vertical="top" wrapText="1"/>
    </xf>
    <xf numFmtId="49" fontId="9" fillId="55" borderId="12" xfId="0" applyNumberFormat="1" applyFont="1" applyFill="1" applyBorder="1" applyAlignment="1">
      <alignment horizontal="right" vertical="top"/>
    </xf>
    <xf numFmtId="212" fontId="9" fillId="55" borderId="12" xfId="67" applyNumberFormat="1" applyFont="1" applyFill="1" applyBorder="1" applyAlignment="1">
      <alignment horizontal="right" vertical="top" wrapText="1"/>
    </xf>
    <xf numFmtId="0" fontId="9" fillId="56" borderId="12" xfId="53" applyFont="1" applyFill="1" applyBorder="1" applyAlignment="1">
      <alignment horizontal="center" vertical="top"/>
      <protection/>
    </xf>
    <xf numFmtId="49" fontId="23" fillId="8" borderId="12" xfId="0" applyNumberFormat="1" applyFont="1" applyFill="1" applyBorder="1" applyAlignment="1">
      <alignment horizontal="right" vertical="center" wrapText="1"/>
    </xf>
    <xf numFmtId="0" fontId="23" fillId="8" borderId="12" xfId="53" applyFont="1" applyFill="1" applyBorder="1" applyAlignment="1">
      <alignment horizontal="center" vertical="center"/>
      <protection/>
    </xf>
    <xf numFmtId="4" fontId="23" fillId="8" borderId="12" xfId="0" applyNumberFormat="1" applyFont="1" applyFill="1" applyBorder="1" applyAlignment="1">
      <alignment horizontal="center" vertical="center" wrapText="1"/>
    </xf>
    <xf numFmtId="10" fontId="23" fillId="8" borderId="12" xfId="0" applyNumberFormat="1" applyFont="1" applyFill="1" applyBorder="1" applyAlignment="1">
      <alignment horizontal="center" vertical="center" wrapText="1"/>
    </xf>
    <xf numFmtId="49" fontId="29" fillId="55" borderId="12" xfId="0" applyNumberFormat="1" applyFont="1" applyFill="1" applyBorder="1" applyAlignment="1">
      <alignment horizontal="right" vertical="top"/>
    </xf>
    <xf numFmtId="0" fontId="29" fillId="55" borderId="12" xfId="53" applyFont="1" applyFill="1" applyBorder="1" applyAlignment="1">
      <alignment horizontal="center" vertical="top"/>
      <protection/>
    </xf>
    <xf numFmtId="212" fontId="29" fillId="55" borderId="12" xfId="67" applyNumberFormat="1" applyFont="1" applyFill="1" applyBorder="1" applyAlignment="1">
      <alignment horizontal="right" vertical="top" wrapText="1"/>
    </xf>
    <xf numFmtId="10" fontId="29" fillId="55" borderId="12" xfId="67" applyNumberFormat="1" applyFont="1" applyFill="1" applyBorder="1" applyAlignment="1">
      <alignment horizontal="right" vertical="top" wrapText="1"/>
    </xf>
    <xf numFmtId="49" fontId="74" fillId="56" borderId="12" xfId="53" applyNumberFormat="1" applyFont="1" applyFill="1" applyBorder="1" applyAlignment="1">
      <alignment horizontal="right" vertical="top" wrapText="1"/>
      <protection/>
    </xf>
    <xf numFmtId="0" fontId="74" fillId="56" borderId="12" xfId="53" applyFont="1" applyFill="1" applyBorder="1" applyAlignment="1">
      <alignment horizontal="left" vertical="top" wrapText="1"/>
      <protection/>
    </xf>
    <xf numFmtId="0" fontId="74" fillId="56" borderId="12" xfId="53" applyFont="1" applyFill="1" applyBorder="1" applyAlignment="1">
      <alignment horizontal="center" vertical="top"/>
      <protection/>
    </xf>
    <xf numFmtId="49" fontId="74" fillId="56" borderId="12" xfId="53" applyNumberFormat="1" applyFont="1" applyFill="1" applyBorder="1" applyAlignment="1">
      <alignment horizontal="center" vertical="top"/>
      <protection/>
    </xf>
    <xf numFmtId="212" fontId="74" fillId="55" borderId="12" xfId="53" applyNumberFormat="1" applyFont="1" applyFill="1" applyBorder="1" applyAlignment="1">
      <alignment vertical="top"/>
      <protection/>
    </xf>
    <xf numFmtId="10" fontId="74" fillId="55" borderId="12" xfId="53" applyNumberFormat="1" applyFont="1" applyFill="1" applyBorder="1" applyAlignment="1">
      <alignment horizontal="right" vertical="top"/>
      <protection/>
    </xf>
    <xf numFmtId="49" fontId="74" fillId="55" borderId="12" xfId="53" applyNumberFormat="1" applyFont="1" applyFill="1" applyBorder="1" applyAlignment="1">
      <alignment horizontal="right" vertical="top" wrapText="1"/>
      <protection/>
    </xf>
    <xf numFmtId="0" fontId="74" fillId="55" borderId="12" xfId="53" applyFont="1" applyFill="1" applyBorder="1" applyAlignment="1">
      <alignment horizontal="left" vertical="top" wrapText="1"/>
      <protection/>
    </xf>
    <xf numFmtId="0" fontId="74" fillId="55" borderId="12" xfId="53" applyFont="1" applyFill="1" applyBorder="1" applyAlignment="1">
      <alignment horizontal="center" vertical="top" wrapText="1"/>
      <protection/>
    </xf>
    <xf numFmtId="49" fontId="74" fillId="55" borderId="12" xfId="53" applyNumberFormat="1" applyFont="1" applyFill="1" applyBorder="1" applyAlignment="1">
      <alignment horizontal="center" vertical="top"/>
      <protection/>
    </xf>
    <xf numFmtId="10" fontId="74" fillId="55" borderId="12" xfId="53" applyNumberFormat="1" applyFont="1" applyFill="1" applyBorder="1" applyAlignment="1">
      <alignment horizontal="left" vertical="top" wrapText="1"/>
      <protection/>
    </xf>
    <xf numFmtId="49" fontId="74" fillId="55" borderId="12" xfId="53" applyNumberFormat="1" applyFont="1" applyFill="1" applyBorder="1" applyAlignment="1">
      <alignment horizontal="center" vertical="top" wrapText="1"/>
      <protection/>
    </xf>
    <xf numFmtId="10" fontId="74" fillId="55" borderId="12" xfId="53" applyNumberFormat="1" applyFont="1" applyFill="1" applyBorder="1" applyAlignment="1">
      <alignment horizontal="center" vertical="top"/>
      <protection/>
    </xf>
    <xf numFmtId="1" fontId="74" fillId="55" borderId="12" xfId="53" applyNumberFormat="1" applyFont="1" applyFill="1" applyBorder="1" applyAlignment="1">
      <alignment horizontal="center" vertical="top"/>
      <protection/>
    </xf>
    <xf numFmtId="212" fontId="74" fillId="55" borderId="12" xfId="53" applyNumberFormat="1" applyFont="1" applyFill="1" applyBorder="1" applyAlignment="1">
      <alignment horizontal="right" vertical="top"/>
      <protection/>
    </xf>
    <xf numFmtId="10" fontId="74" fillId="55" borderId="12" xfId="53" applyNumberFormat="1" applyFont="1" applyFill="1" applyBorder="1" applyAlignment="1">
      <alignment horizontal="center" vertical="top" wrapText="1"/>
      <protection/>
    </xf>
    <xf numFmtId="49" fontId="15" fillId="55" borderId="12" xfId="0" applyNumberFormat="1" applyFont="1" applyFill="1" applyBorder="1" applyAlignment="1">
      <alignment horizontal="right" vertical="top"/>
    </xf>
    <xf numFmtId="10" fontId="15" fillId="55" borderId="12" xfId="0" applyNumberFormat="1" applyFont="1" applyFill="1" applyBorder="1" applyAlignment="1">
      <alignment horizontal="left" vertical="top"/>
    </xf>
    <xf numFmtId="49" fontId="15" fillId="55" borderId="12" xfId="0" applyNumberFormat="1" applyFont="1" applyFill="1" applyBorder="1" applyAlignment="1">
      <alignment horizontal="center" vertical="top"/>
    </xf>
    <xf numFmtId="10" fontId="15" fillId="55" borderId="12" xfId="0" applyNumberFormat="1" applyFont="1" applyFill="1" applyBorder="1" applyAlignment="1">
      <alignment horizontal="center" vertical="top"/>
    </xf>
    <xf numFmtId="10" fontId="6" fillId="55" borderId="12" xfId="0" applyNumberFormat="1" applyFont="1" applyFill="1" applyBorder="1" applyAlignment="1">
      <alignment horizontal="left" vertical="top"/>
    </xf>
    <xf numFmtId="1" fontId="6" fillId="55" borderId="12" xfId="0" applyNumberFormat="1" applyFont="1" applyFill="1" applyBorder="1" applyAlignment="1">
      <alignment horizontal="center" vertical="top"/>
    </xf>
    <xf numFmtId="212" fontId="15" fillId="55" borderId="12" xfId="0" applyNumberFormat="1" applyFont="1" applyFill="1" applyBorder="1" applyAlignment="1">
      <alignment horizontal="right" vertical="top" wrapText="1"/>
    </xf>
    <xf numFmtId="10" fontId="15" fillId="55" borderId="12" xfId="0" applyNumberFormat="1" applyFont="1" applyFill="1" applyBorder="1" applyAlignment="1">
      <alignment horizontal="right" vertical="top" wrapText="1"/>
    </xf>
    <xf numFmtId="49" fontId="15" fillId="55" borderId="12" xfId="0" applyNumberFormat="1" applyFont="1" applyFill="1" applyBorder="1" applyAlignment="1">
      <alignment horizontal="right" vertical="top" wrapText="1"/>
    </xf>
    <xf numFmtId="10" fontId="15" fillId="55" borderId="12" xfId="0" applyNumberFormat="1" applyFont="1" applyFill="1" applyBorder="1" applyAlignment="1">
      <alignment horizontal="left" vertical="top" wrapText="1"/>
    </xf>
    <xf numFmtId="1" fontId="15" fillId="55" borderId="12" xfId="0" applyNumberFormat="1" applyFont="1" applyFill="1" applyBorder="1" applyAlignment="1">
      <alignment horizontal="center" vertical="top"/>
    </xf>
    <xf numFmtId="212" fontId="15" fillId="55" borderId="12" xfId="0" applyNumberFormat="1" applyFont="1" applyFill="1" applyBorder="1" applyAlignment="1">
      <alignment vertical="top" wrapText="1"/>
    </xf>
    <xf numFmtId="10" fontId="15" fillId="55" borderId="12" xfId="0" applyNumberFormat="1" applyFont="1" applyFill="1" applyBorder="1" applyAlignment="1">
      <alignment vertical="top" wrapText="1"/>
    </xf>
    <xf numFmtId="10" fontId="74" fillId="55" borderId="12" xfId="53" applyNumberFormat="1" applyFont="1" applyFill="1" applyBorder="1" applyAlignment="1">
      <alignment vertical="top"/>
      <protection/>
    </xf>
    <xf numFmtId="10" fontId="74" fillId="56" borderId="12" xfId="55" applyNumberFormat="1" applyFont="1" applyFill="1" applyBorder="1" applyAlignment="1" applyProtection="1">
      <alignment horizontal="center" vertical="top"/>
      <protection/>
    </xf>
    <xf numFmtId="1" fontId="74" fillId="56" borderId="12" xfId="55" applyNumberFormat="1" applyFont="1" applyFill="1" applyBorder="1" applyAlignment="1" applyProtection="1">
      <alignment horizontal="center" vertical="top"/>
      <protection/>
    </xf>
    <xf numFmtId="49" fontId="74" fillId="41" borderId="12" xfId="53" applyNumberFormat="1" applyFont="1" applyFill="1" applyBorder="1" applyAlignment="1">
      <alignment horizontal="right" vertical="top" wrapText="1"/>
      <protection/>
    </xf>
    <xf numFmtId="0" fontId="74" fillId="41" borderId="12" xfId="53" applyFont="1" applyFill="1" applyBorder="1" applyAlignment="1">
      <alignment horizontal="left" vertical="top" wrapText="1"/>
      <protection/>
    </xf>
    <xf numFmtId="0" fontId="74" fillId="41" borderId="12" xfId="53" applyFont="1" applyFill="1" applyBorder="1" applyAlignment="1">
      <alignment horizontal="center" vertical="top"/>
      <protection/>
    </xf>
    <xf numFmtId="49" fontId="74" fillId="41" borderId="12" xfId="53" applyNumberFormat="1" applyFont="1" applyFill="1" applyBorder="1" applyAlignment="1">
      <alignment horizontal="center" vertical="top"/>
      <protection/>
    </xf>
    <xf numFmtId="212" fontId="74" fillId="41" borderId="12" xfId="53" applyNumberFormat="1" applyFont="1" applyFill="1" applyBorder="1" applyAlignment="1">
      <alignment vertical="top"/>
      <protection/>
    </xf>
    <xf numFmtId="10" fontId="74" fillId="11" borderId="12" xfId="53" applyNumberFormat="1" applyFont="1" applyFill="1" applyBorder="1" applyAlignment="1">
      <alignment horizontal="right" vertical="top"/>
      <protection/>
    </xf>
    <xf numFmtId="212" fontId="74" fillId="11" borderId="12" xfId="53" applyNumberFormat="1" applyFont="1" applyFill="1" applyBorder="1" applyAlignment="1">
      <alignment vertical="top"/>
      <protection/>
    </xf>
    <xf numFmtId="49" fontId="78" fillId="33" borderId="12" xfId="53" applyNumberFormat="1" applyFont="1" applyFill="1" applyBorder="1" applyAlignment="1">
      <alignment horizontal="right" vertical="top" wrapText="1"/>
      <protection/>
    </xf>
    <xf numFmtId="0" fontId="6" fillId="33" borderId="12" xfId="53" applyFont="1" applyFill="1" applyBorder="1" applyAlignment="1">
      <alignment horizontal="left" vertical="top" wrapText="1"/>
      <protection/>
    </xf>
    <xf numFmtId="0" fontId="6" fillId="33" borderId="12" xfId="53" applyFont="1" applyFill="1" applyBorder="1" applyAlignment="1">
      <alignment horizontal="center" vertical="top" wrapText="1"/>
      <protection/>
    </xf>
    <xf numFmtId="49" fontId="6" fillId="33" borderId="12" xfId="53" applyNumberFormat="1" applyFont="1" applyFill="1" applyBorder="1" applyAlignment="1">
      <alignment horizontal="center" vertical="top"/>
      <protection/>
    </xf>
    <xf numFmtId="212" fontId="6" fillId="33" borderId="12" xfId="53" applyNumberFormat="1" applyFont="1" applyFill="1" applyBorder="1" applyAlignment="1">
      <alignment vertical="top"/>
      <protection/>
    </xf>
    <xf numFmtId="212" fontId="75" fillId="33" borderId="12" xfId="53" applyNumberFormat="1" applyFont="1" applyFill="1" applyBorder="1" applyAlignment="1">
      <alignment horizontal="right"/>
      <protection/>
    </xf>
    <xf numFmtId="0" fontId="75" fillId="33" borderId="12" xfId="53" applyFont="1" applyFill="1" applyBorder="1" applyAlignment="1">
      <alignment horizontal="center" vertical="top"/>
      <protection/>
    </xf>
    <xf numFmtId="0" fontId="76" fillId="33" borderId="12" xfId="53" applyFont="1" applyFill="1" applyBorder="1" applyAlignment="1">
      <alignment horizontal="center" vertical="top"/>
      <protection/>
    </xf>
    <xf numFmtId="49" fontId="7" fillId="33" borderId="53" xfId="0" applyNumberFormat="1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212" fontId="7" fillId="33" borderId="53" xfId="0" applyNumberFormat="1" applyFont="1" applyFill="1" applyBorder="1" applyAlignment="1">
      <alignment horizontal="right"/>
    </xf>
    <xf numFmtId="212" fontId="7" fillId="33" borderId="54" xfId="0" applyNumberFormat="1" applyFont="1" applyFill="1" applyBorder="1" applyAlignment="1">
      <alignment horizontal="right"/>
    </xf>
    <xf numFmtId="0" fontId="18" fillId="33" borderId="55" xfId="0" applyFont="1" applyFill="1" applyBorder="1" applyAlignment="1">
      <alignment horizontal="left" vertical="center" wrapText="1"/>
    </xf>
    <xf numFmtId="49" fontId="18" fillId="33" borderId="53" xfId="0" applyNumberFormat="1" applyFont="1" applyFill="1" applyBorder="1" applyAlignment="1">
      <alignment horizontal="center" vertical="center" wrapText="1"/>
    </xf>
    <xf numFmtId="212" fontId="18" fillId="33" borderId="53" xfId="0" applyNumberFormat="1" applyFont="1" applyFill="1" applyBorder="1" applyAlignment="1">
      <alignment horizontal="center" vertical="center"/>
    </xf>
    <xf numFmtId="212" fontId="18" fillId="33" borderId="54" xfId="0" applyNumberFormat="1" applyFont="1" applyFill="1" applyBorder="1" applyAlignment="1">
      <alignment horizontal="center" vertical="center"/>
    </xf>
    <xf numFmtId="0" fontId="7" fillId="33" borderId="53" xfId="0" applyNumberFormat="1" applyFont="1" applyFill="1" applyBorder="1" applyAlignment="1">
      <alignment horizontal="center"/>
    </xf>
    <xf numFmtId="0" fontId="7" fillId="33" borderId="54" xfId="0" applyNumberFormat="1" applyFont="1" applyFill="1" applyBorder="1" applyAlignment="1">
      <alignment horizontal="center"/>
    </xf>
    <xf numFmtId="212" fontId="7" fillId="33" borderId="28" xfId="70" applyNumberFormat="1" applyFont="1" applyFill="1" applyBorder="1" applyAlignment="1">
      <alignment horizontal="right" wrapText="1"/>
    </xf>
    <xf numFmtId="212" fontId="7" fillId="33" borderId="56" xfId="70" applyNumberFormat="1" applyFont="1" applyFill="1" applyBorder="1" applyAlignment="1">
      <alignment horizontal="right" wrapText="1"/>
    </xf>
    <xf numFmtId="212" fontId="7" fillId="33" borderId="14" xfId="70" applyNumberFormat="1" applyFont="1" applyFill="1" applyBorder="1" applyAlignment="1">
      <alignment horizontal="right" wrapText="1"/>
    </xf>
    <xf numFmtId="212" fontId="7" fillId="33" borderId="39" xfId="70" applyNumberFormat="1" applyFont="1" applyFill="1" applyBorder="1" applyAlignment="1">
      <alignment horizontal="right" wrapText="1"/>
    </xf>
    <xf numFmtId="212" fontId="9" fillId="33" borderId="26" xfId="0" applyNumberFormat="1" applyFont="1" applyFill="1" applyBorder="1" applyAlignment="1">
      <alignment horizontal="right" wrapText="1"/>
    </xf>
    <xf numFmtId="212" fontId="9" fillId="33" borderId="41" xfId="0" applyNumberFormat="1" applyFont="1" applyFill="1" applyBorder="1" applyAlignment="1">
      <alignment horizontal="right" wrapText="1"/>
    </xf>
    <xf numFmtId="0" fontId="7" fillId="33" borderId="40" xfId="53" applyFont="1" applyFill="1" applyBorder="1" applyAlignment="1">
      <alignment horizontal="left" vertical="top" wrapText="1"/>
      <protection/>
    </xf>
    <xf numFmtId="0" fontId="0" fillId="0" borderId="57" xfId="0" applyBorder="1" applyAlignment="1">
      <alignment horizontal="left" vertical="top" wrapText="1"/>
    </xf>
    <xf numFmtId="0" fontId="9" fillId="31" borderId="40" xfId="53" applyFont="1" applyFill="1" applyBorder="1" applyAlignment="1">
      <alignment horizontal="left" vertical="top" wrapText="1"/>
      <protection/>
    </xf>
    <xf numFmtId="0" fontId="9" fillId="40" borderId="40" xfId="57" applyNumberFormat="1" applyFont="1" applyFill="1" applyBorder="1" applyAlignment="1" applyProtection="1">
      <alignment horizontal="left" vertical="top" wrapText="1"/>
      <protection/>
    </xf>
    <xf numFmtId="0" fontId="1" fillId="31" borderId="57" xfId="0" applyFont="1" applyFill="1" applyBorder="1" applyAlignment="1">
      <alignment horizontal="left" vertical="top" wrapText="1"/>
    </xf>
    <xf numFmtId="0" fontId="7" fillId="34" borderId="40" xfId="57" applyNumberFormat="1" applyFont="1" applyFill="1" applyBorder="1" applyAlignment="1" applyProtection="1">
      <alignment horizontal="left" vertical="top" wrapText="1"/>
      <protection/>
    </xf>
    <xf numFmtId="10" fontId="17" fillId="33" borderId="0" xfId="53" applyNumberFormat="1" applyFont="1" applyFill="1" applyAlignment="1">
      <alignment horizontal="right" vertical="top"/>
      <protection/>
    </xf>
    <xf numFmtId="0" fontId="0" fillId="0" borderId="0" xfId="0" applyAlignment="1">
      <alignment/>
    </xf>
    <xf numFmtId="0" fontId="27" fillId="33" borderId="0" xfId="0" applyFont="1" applyFill="1" applyBorder="1" applyAlignment="1">
      <alignment horizontal="center" vertical="top" wrapText="1"/>
    </xf>
    <xf numFmtId="49" fontId="17" fillId="33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9" fillId="33" borderId="12" xfId="53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9" fillId="34" borderId="12" xfId="53" applyFont="1" applyFill="1" applyBorder="1" applyAlignment="1">
      <alignment horizontal="left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7" fillId="33" borderId="12" xfId="53" applyFont="1" applyFill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7" fillId="34" borderId="12" xfId="53" applyFont="1" applyFill="1" applyBorder="1" applyAlignment="1">
      <alignment horizontal="left" vertical="top" wrapText="1"/>
      <protection/>
    </xf>
    <xf numFmtId="0" fontId="23" fillId="8" borderId="12" xfId="53" applyFont="1" applyFill="1" applyBorder="1" applyAlignment="1">
      <alignment horizontal="center" vertical="center" wrapText="1"/>
      <protection/>
    </xf>
    <xf numFmtId="0" fontId="24" fillId="8" borderId="12" xfId="0" applyFont="1" applyFill="1" applyBorder="1" applyAlignment="1">
      <alignment horizontal="center" vertical="center" wrapText="1"/>
    </xf>
    <xf numFmtId="0" fontId="29" fillId="55" borderId="12" xfId="53" applyFont="1" applyFill="1" applyBorder="1" applyAlignment="1">
      <alignment horizontal="left" vertical="top"/>
      <protection/>
    </xf>
    <xf numFmtId="0" fontId="30" fillId="55" borderId="12" xfId="0" applyFont="1" applyFill="1" applyBorder="1" applyAlignment="1">
      <alignment horizontal="left" vertical="top"/>
    </xf>
    <xf numFmtId="0" fontId="9" fillId="56" borderId="12" xfId="53" applyFont="1" applyFill="1" applyBorder="1" applyAlignment="1">
      <alignment horizontal="left" vertical="top"/>
      <protection/>
    </xf>
    <xf numFmtId="0" fontId="0" fillId="55" borderId="12" xfId="0" applyFill="1" applyBorder="1" applyAlignment="1">
      <alignment horizontal="left" vertical="top"/>
    </xf>
    <xf numFmtId="0" fontId="9" fillId="40" borderId="12" xfId="53" applyFont="1" applyFill="1" applyBorder="1" applyAlignment="1">
      <alignment horizontal="left" vertical="top" wrapText="1"/>
      <protection/>
    </xf>
    <xf numFmtId="0" fontId="1" fillId="31" borderId="12" xfId="0" applyFont="1" applyFill="1" applyBorder="1" applyAlignment="1">
      <alignment horizontal="left" vertical="top" wrapText="1"/>
    </xf>
    <xf numFmtId="0" fontId="9" fillId="34" borderId="12" xfId="57" applyNumberFormat="1" applyFont="1" applyFill="1" applyBorder="1" applyAlignment="1" applyProtection="1">
      <alignment horizontal="left" vertical="top" wrapText="1"/>
      <protection/>
    </xf>
    <xf numFmtId="0" fontId="7" fillId="34" borderId="12" xfId="57" applyNumberFormat="1" applyFont="1" applyFill="1" applyBorder="1" applyAlignment="1" applyProtection="1">
      <alignment horizontal="left" vertical="top" wrapText="1"/>
      <protection/>
    </xf>
    <xf numFmtId="0" fontId="9" fillId="40" borderId="12" xfId="57" applyNumberFormat="1" applyFont="1" applyFill="1" applyBorder="1" applyAlignment="1" applyProtection="1">
      <alignment horizontal="left" vertical="top" wrapText="1"/>
      <protection/>
    </xf>
    <xf numFmtId="0" fontId="0" fillId="31" borderId="12" xfId="0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horizontal="center" vertical="top" wrapText="1"/>
    </xf>
    <xf numFmtId="0" fontId="26" fillId="33" borderId="0" xfId="0" applyFont="1" applyFill="1" applyAlignment="1">
      <alignment vertical="top" wrapText="1"/>
    </xf>
    <xf numFmtId="0" fontId="11" fillId="55" borderId="12" xfId="0" applyFont="1" applyFill="1" applyBorder="1" applyAlignment="1">
      <alignment horizontal="left" vertical="top"/>
    </xf>
    <xf numFmtId="0" fontId="9" fillId="31" borderId="12" xfId="53" applyFont="1" applyFill="1" applyBorder="1" applyAlignment="1">
      <alignment horizontal="left" vertical="top" wrapText="1"/>
      <protection/>
    </xf>
    <xf numFmtId="10" fontId="75" fillId="12" borderId="12" xfId="53" applyNumberFormat="1" applyFont="1" applyFill="1" applyBorder="1" applyAlignment="1">
      <alignment horizontal="right" vertical="top" wrapText="1"/>
      <protection/>
    </xf>
    <xf numFmtId="0" fontId="13" fillId="33" borderId="0" xfId="53" applyNumberFormat="1" applyFont="1" applyFill="1" applyBorder="1" applyAlignment="1">
      <alignment horizontal="center" vertical="top"/>
      <protection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3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3" fillId="33" borderId="0" xfId="53" applyFont="1" applyFill="1" applyBorder="1" applyAlignment="1">
      <alignment horizontal="center" wrapText="1"/>
      <protection/>
    </xf>
    <xf numFmtId="0" fontId="7" fillId="33" borderId="58" xfId="55" applyNumberFormat="1" applyFont="1" applyFill="1" applyBorder="1" applyAlignment="1" applyProtection="1">
      <alignment horizontal="center" vertical="top"/>
      <protection/>
    </xf>
    <xf numFmtId="0" fontId="77" fillId="51" borderId="40" xfId="53" applyNumberFormat="1" applyFont="1" applyFill="1" applyBorder="1" applyAlignment="1">
      <alignment horizontal="left" vertical="top" wrapText="1"/>
      <protection/>
    </xf>
    <xf numFmtId="0" fontId="21" fillId="51" borderId="59" xfId="0" applyNumberFormat="1" applyFont="1" applyFill="1" applyBorder="1" applyAlignment="1">
      <alignment vertical="top"/>
    </xf>
    <xf numFmtId="0" fontId="21" fillId="51" borderId="57" xfId="0" applyNumberFormat="1" applyFont="1" applyFill="1" applyBorder="1" applyAlignment="1">
      <alignment vertical="top"/>
    </xf>
    <xf numFmtId="0" fontId="7" fillId="33" borderId="0" xfId="0" applyFont="1" applyFill="1" applyAlignment="1">
      <alignment horizontal="right" vertical="top" wrapText="1"/>
    </xf>
    <xf numFmtId="0" fontId="13" fillId="33" borderId="0" xfId="0" applyFont="1" applyFill="1" applyBorder="1" applyAlignment="1">
      <alignment horizontal="center" vertical="top" wrapText="1"/>
    </xf>
    <xf numFmtId="0" fontId="8" fillId="33" borderId="58" xfId="0" applyFont="1" applyFill="1" applyBorder="1" applyAlignment="1">
      <alignment horizontal="right" vertical="top" wrapText="1"/>
    </xf>
    <xf numFmtId="0" fontId="10" fillId="54" borderId="40" xfId="0" applyNumberFormat="1" applyFont="1" applyFill="1" applyBorder="1" applyAlignment="1">
      <alignment horizontal="right" vertical="top" wrapText="1"/>
    </xf>
    <xf numFmtId="0" fontId="0" fillId="54" borderId="57" xfId="0" applyNumberFormat="1" applyFill="1" applyBorder="1" applyAlignment="1">
      <alignment horizontal="right" vertical="top"/>
    </xf>
    <xf numFmtId="49" fontId="6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49" fontId="8" fillId="33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8" fillId="33" borderId="0" xfId="0" applyFont="1" applyFill="1" applyAlignment="1">
      <alignment horizontal="right" vertical="top" wrapText="1"/>
    </xf>
    <xf numFmtId="0" fontId="18" fillId="33" borderId="0" xfId="0" applyFont="1" applyFill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6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44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="80" zoomScaleSheetLayoutView="80" workbookViewId="0" topLeftCell="A1">
      <selection activeCell="D3" sqref="D3"/>
    </sheetView>
  </sheetViews>
  <sheetFormatPr defaultColWidth="9.00390625" defaultRowHeight="39.75" customHeight="1"/>
  <cols>
    <col min="1" max="1" width="7.625" style="53" customWidth="1"/>
    <col min="2" max="2" width="30.00390625" style="54" customWidth="1"/>
    <col min="3" max="3" width="27.75390625" style="55" customWidth="1"/>
    <col min="4" max="4" width="53.00390625" style="56" customWidth="1"/>
    <col min="5" max="5" width="15.375" style="61" customWidth="1"/>
    <col min="6" max="6" width="13.75390625" style="58" customWidth="1"/>
    <col min="7" max="7" width="14.375" style="272" customWidth="1"/>
    <col min="8" max="8" width="18.625" style="18" customWidth="1"/>
    <col min="9" max="9" width="16.00390625" style="103" customWidth="1"/>
    <col min="10" max="10" width="13.875" style="97" bestFit="1" customWidth="1"/>
    <col min="11" max="11" width="9.125" style="1" customWidth="1"/>
    <col min="12" max="16384" width="9.125" style="19" customWidth="1"/>
  </cols>
  <sheetData>
    <row r="1" spans="1:7" ht="24" customHeight="1">
      <c r="A1" s="223"/>
      <c r="B1" s="224"/>
      <c r="C1" s="224"/>
      <c r="D1" s="224"/>
      <c r="E1" s="225"/>
      <c r="F1" s="935" t="s">
        <v>260</v>
      </c>
      <c r="G1" s="936"/>
    </row>
    <row r="2" spans="1:7" ht="21" customHeight="1">
      <c r="A2" s="223"/>
      <c r="B2" s="224"/>
      <c r="C2" s="224"/>
      <c r="D2" s="932" t="s">
        <v>460</v>
      </c>
      <c r="E2" s="933"/>
      <c r="F2" s="933"/>
      <c r="G2" s="933"/>
    </row>
    <row r="3" spans="1:7" ht="21.75" customHeight="1">
      <c r="A3" s="223"/>
      <c r="B3" s="224"/>
      <c r="C3" s="224"/>
      <c r="D3" s="224"/>
      <c r="E3" s="932" t="s">
        <v>318</v>
      </c>
      <c r="F3" s="933"/>
      <c r="G3" s="933"/>
    </row>
    <row r="4" spans="1:7" ht="21" customHeight="1">
      <c r="A4" s="223"/>
      <c r="B4" s="224"/>
      <c r="C4" s="224"/>
      <c r="D4" s="224"/>
      <c r="E4" s="932" t="s">
        <v>277</v>
      </c>
      <c r="F4" s="933"/>
      <c r="G4" s="933"/>
    </row>
    <row r="5" spans="1:7" ht="21" customHeight="1">
      <c r="A5" s="957" t="s">
        <v>461</v>
      </c>
      <c r="B5" s="958"/>
      <c r="C5" s="958"/>
      <c r="D5" s="958"/>
      <c r="E5" s="958"/>
      <c r="F5" s="958"/>
      <c r="G5" s="958"/>
    </row>
    <row r="6" spans="1:11" s="20" customFormat="1" ht="22.5" customHeight="1">
      <c r="A6" s="934" t="s">
        <v>111</v>
      </c>
      <c r="B6" s="934"/>
      <c r="C6" s="934"/>
      <c r="D6" s="934"/>
      <c r="E6" s="934"/>
      <c r="F6" s="934"/>
      <c r="G6" s="934"/>
      <c r="H6" s="18"/>
      <c r="I6" s="103"/>
      <c r="J6" s="97"/>
      <c r="K6" s="12"/>
    </row>
    <row r="7" spans="1:6" ht="24.75" customHeight="1">
      <c r="A7" s="226"/>
      <c r="B7" s="227"/>
      <c r="C7" s="228"/>
      <c r="D7" s="230"/>
      <c r="E7" s="229"/>
      <c r="F7" s="231"/>
    </row>
    <row r="8" spans="1:10" ht="55.5" customHeight="1">
      <c r="A8" s="855" t="s">
        <v>0</v>
      </c>
      <c r="B8" s="856" t="s">
        <v>278</v>
      </c>
      <c r="C8" s="944" t="s">
        <v>279</v>
      </c>
      <c r="D8" s="945"/>
      <c r="E8" s="857" t="s">
        <v>462</v>
      </c>
      <c r="F8" s="857" t="s">
        <v>463</v>
      </c>
      <c r="G8" s="858" t="s">
        <v>100</v>
      </c>
      <c r="H8" s="23"/>
      <c r="I8" s="104"/>
      <c r="J8" s="98"/>
    </row>
    <row r="9" spans="1:11" s="25" customFormat="1" ht="39.75" customHeight="1">
      <c r="A9" s="852" t="s">
        <v>38</v>
      </c>
      <c r="B9" s="854" t="s">
        <v>171</v>
      </c>
      <c r="C9" s="948" t="s">
        <v>280</v>
      </c>
      <c r="D9" s="959"/>
      <c r="E9" s="853">
        <f>E10+E15+E23+E13+E20</f>
        <v>10920.9</v>
      </c>
      <c r="F9" s="853">
        <f>F10+F15+F23+F13+F20</f>
        <v>14377</v>
      </c>
      <c r="G9" s="851">
        <f>F9/E9</f>
        <v>1.3164665915812799</v>
      </c>
      <c r="H9" s="23"/>
      <c r="I9" s="104"/>
      <c r="J9" s="105"/>
      <c r="K9" s="99"/>
    </row>
    <row r="10" spans="1:11" s="25" customFormat="1" ht="39.75" customHeight="1">
      <c r="A10" s="442" t="s">
        <v>5</v>
      </c>
      <c r="B10" s="443" t="s">
        <v>335</v>
      </c>
      <c r="C10" s="960" t="s">
        <v>336</v>
      </c>
      <c r="D10" s="955"/>
      <c r="E10" s="444">
        <f>E11</f>
        <v>7634.9</v>
      </c>
      <c r="F10" s="444">
        <f>F11</f>
        <v>10281.9</v>
      </c>
      <c r="G10" s="445">
        <f>F10/E10*100%</f>
        <v>1.346697402716473</v>
      </c>
      <c r="H10" s="23"/>
      <c r="I10" s="104"/>
      <c r="J10" s="105"/>
      <c r="K10" s="99"/>
    </row>
    <row r="11" spans="1:11" s="30" customFormat="1" ht="39.75" customHeight="1">
      <c r="A11" s="219" t="s">
        <v>7</v>
      </c>
      <c r="B11" s="213" t="s">
        <v>337</v>
      </c>
      <c r="C11" s="937" t="s">
        <v>338</v>
      </c>
      <c r="D11" s="938"/>
      <c r="E11" s="220">
        <f>E12</f>
        <v>7634.9</v>
      </c>
      <c r="F11" s="220">
        <f>F12</f>
        <v>10281.9</v>
      </c>
      <c r="G11" s="258">
        <f aca="true" t="shared" si="0" ref="G11:G22">F11/E11</f>
        <v>1.346697402716473</v>
      </c>
      <c r="H11" s="23"/>
      <c r="I11" s="104"/>
      <c r="J11" s="106"/>
      <c r="K11" s="1"/>
    </row>
    <row r="12" spans="1:10" ht="78.75" customHeight="1">
      <c r="A12" s="219"/>
      <c r="B12" s="222" t="s">
        <v>339</v>
      </c>
      <c r="C12" s="941" t="s">
        <v>340</v>
      </c>
      <c r="D12" s="938"/>
      <c r="E12" s="220">
        <v>7634.9</v>
      </c>
      <c r="F12" s="220">
        <v>10281.9</v>
      </c>
      <c r="G12" s="258">
        <f t="shared" si="0"/>
        <v>1.346697402716473</v>
      </c>
      <c r="H12" s="23"/>
      <c r="I12" s="104"/>
      <c r="J12" s="106"/>
    </row>
    <row r="13" spans="1:10" ht="53.25" customHeight="1">
      <c r="A13" s="442" t="s">
        <v>13</v>
      </c>
      <c r="B13" s="443" t="s">
        <v>464</v>
      </c>
      <c r="C13" s="928" t="s">
        <v>465</v>
      </c>
      <c r="D13" s="927"/>
      <c r="E13" s="444">
        <f>E14</f>
        <v>1648</v>
      </c>
      <c r="F13" s="444">
        <f>F14</f>
        <v>1648.1</v>
      </c>
      <c r="G13" s="445">
        <f t="shared" si="0"/>
        <v>1.0000606796116505</v>
      </c>
      <c r="H13" s="23"/>
      <c r="I13" s="104"/>
      <c r="J13" s="106"/>
    </row>
    <row r="14" spans="1:10" ht="72" customHeight="1">
      <c r="A14" s="219"/>
      <c r="B14" s="222" t="s">
        <v>466</v>
      </c>
      <c r="C14" s="926" t="s">
        <v>467</v>
      </c>
      <c r="D14" s="927"/>
      <c r="E14" s="220">
        <v>1648</v>
      </c>
      <c r="F14" s="220">
        <v>1648.1</v>
      </c>
      <c r="G14" s="258">
        <f t="shared" si="0"/>
        <v>1.0000606796116505</v>
      </c>
      <c r="H14" s="23"/>
      <c r="I14" s="104"/>
      <c r="J14" s="106"/>
    </row>
    <row r="15" spans="1:10" ht="39.75" customHeight="1">
      <c r="A15" s="442" t="s">
        <v>46</v>
      </c>
      <c r="B15" s="446" t="s">
        <v>187</v>
      </c>
      <c r="C15" s="950" t="s">
        <v>341</v>
      </c>
      <c r="D15" s="955"/>
      <c r="E15" s="444">
        <f aca="true" t="shared" si="1" ref="E15:F17">E16</f>
        <v>1</v>
      </c>
      <c r="F15" s="444">
        <f t="shared" si="1"/>
        <v>816</v>
      </c>
      <c r="G15" s="445">
        <f t="shared" si="0"/>
        <v>816</v>
      </c>
      <c r="H15" s="23"/>
      <c r="I15" s="104"/>
      <c r="J15" s="106"/>
    </row>
    <row r="16" spans="1:10" ht="39.75" customHeight="1">
      <c r="A16" s="216"/>
      <c r="B16" s="221" t="s">
        <v>282</v>
      </c>
      <c r="C16" s="953" t="s">
        <v>283</v>
      </c>
      <c r="D16" s="938"/>
      <c r="E16" s="218">
        <f t="shared" si="1"/>
        <v>1</v>
      </c>
      <c r="F16" s="218">
        <f t="shared" si="1"/>
        <v>816</v>
      </c>
      <c r="G16" s="259">
        <f t="shared" si="0"/>
        <v>816</v>
      </c>
      <c r="H16" s="23"/>
      <c r="I16" s="104"/>
      <c r="J16" s="106"/>
    </row>
    <row r="17" spans="1:10" ht="39.75" customHeight="1">
      <c r="A17" s="216"/>
      <c r="B17" s="221" t="s">
        <v>284</v>
      </c>
      <c r="C17" s="953" t="s">
        <v>285</v>
      </c>
      <c r="D17" s="938"/>
      <c r="E17" s="218">
        <f t="shared" si="1"/>
        <v>1</v>
      </c>
      <c r="F17" s="218">
        <f t="shared" si="1"/>
        <v>816</v>
      </c>
      <c r="G17" s="259">
        <f t="shared" si="0"/>
        <v>816</v>
      </c>
      <c r="H17" s="23"/>
      <c r="I17" s="104"/>
      <c r="J17" s="106"/>
    </row>
    <row r="18" spans="1:10" ht="39.75" customHeight="1">
      <c r="A18" s="219"/>
      <c r="B18" s="221" t="s">
        <v>286</v>
      </c>
      <c r="C18" s="953" t="s">
        <v>287</v>
      </c>
      <c r="D18" s="938"/>
      <c r="E18" s="218">
        <f>E19</f>
        <v>1</v>
      </c>
      <c r="F18" s="218">
        <f>F19</f>
        <v>816</v>
      </c>
      <c r="G18" s="259">
        <f t="shared" si="0"/>
        <v>816</v>
      </c>
      <c r="H18" s="23"/>
      <c r="I18" s="104"/>
      <c r="J18" s="106"/>
    </row>
    <row r="19" spans="1:10" ht="67.5" customHeight="1">
      <c r="A19" s="216"/>
      <c r="B19" s="221" t="s">
        <v>188</v>
      </c>
      <c r="C19" s="953" t="s">
        <v>288</v>
      </c>
      <c r="D19" s="938"/>
      <c r="E19" s="218">
        <v>1</v>
      </c>
      <c r="F19" s="218">
        <v>816</v>
      </c>
      <c r="G19" s="259">
        <f t="shared" si="0"/>
        <v>816</v>
      </c>
      <c r="H19" s="23"/>
      <c r="I19" s="104"/>
      <c r="J19" s="106"/>
    </row>
    <row r="20" spans="1:10" ht="42" customHeight="1">
      <c r="A20" s="442" t="s">
        <v>176</v>
      </c>
      <c r="B20" s="447" t="s">
        <v>468</v>
      </c>
      <c r="C20" s="929" t="s">
        <v>469</v>
      </c>
      <c r="D20" s="930"/>
      <c r="E20" s="444">
        <f>E21+E22</f>
        <v>1631</v>
      </c>
      <c r="F20" s="444">
        <f>F21+F22</f>
        <v>1631</v>
      </c>
      <c r="G20" s="445">
        <f t="shared" si="0"/>
        <v>1</v>
      </c>
      <c r="H20" s="23"/>
      <c r="I20" s="104"/>
      <c r="J20" s="106"/>
    </row>
    <row r="21" spans="1:10" ht="103.5" customHeight="1">
      <c r="A21" s="216"/>
      <c r="B21" s="221" t="s">
        <v>470</v>
      </c>
      <c r="C21" s="931" t="s">
        <v>472</v>
      </c>
      <c r="D21" s="927"/>
      <c r="E21" s="218">
        <v>1625</v>
      </c>
      <c r="F21" s="218">
        <v>1625</v>
      </c>
      <c r="G21" s="259">
        <f t="shared" si="0"/>
        <v>1</v>
      </c>
      <c r="H21" s="23"/>
      <c r="I21" s="104"/>
      <c r="J21" s="106"/>
    </row>
    <row r="22" spans="1:10" ht="102.75" customHeight="1">
      <c r="A22" s="216"/>
      <c r="B22" s="221" t="s">
        <v>471</v>
      </c>
      <c r="C22" s="931" t="s">
        <v>473</v>
      </c>
      <c r="D22" s="927"/>
      <c r="E22" s="218">
        <v>6</v>
      </c>
      <c r="F22" s="218">
        <v>6</v>
      </c>
      <c r="G22" s="259">
        <f t="shared" si="0"/>
        <v>1</v>
      </c>
      <c r="H22" s="23"/>
      <c r="I22" s="104"/>
      <c r="J22" s="106"/>
    </row>
    <row r="23" spans="1:10" ht="39.75" customHeight="1">
      <c r="A23" s="442" t="s">
        <v>261</v>
      </c>
      <c r="B23" s="443" t="s">
        <v>342</v>
      </c>
      <c r="C23" s="954" t="s">
        <v>343</v>
      </c>
      <c r="D23" s="955"/>
      <c r="E23" s="444">
        <f>E24+E27</f>
        <v>6</v>
      </c>
      <c r="F23" s="444">
        <f>F24+F27</f>
        <v>0</v>
      </c>
      <c r="G23" s="445">
        <f>F23/E23</f>
        <v>0</v>
      </c>
      <c r="H23" s="23"/>
      <c r="I23" s="104"/>
      <c r="J23" s="106"/>
    </row>
    <row r="24" spans="1:10" ht="59.25" customHeight="1">
      <c r="A24" s="219"/>
      <c r="B24" s="221" t="s">
        <v>290</v>
      </c>
      <c r="C24" s="941" t="s">
        <v>291</v>
      </c>
      <c r="D24" s="942"/>
      <c r="E24" s="218">
        <f>E25+E26</f>
        <v>2</v>
      </c>
      <c r="F24" s="218">
        <f>F25+F26</f>
        <v>0</v>
      </c>
      <c r="G24" s="259">
        <f>F24/E24</f>
        <v>0</v>
      </c>
      <c r="H24" s="23"/>
      <c r="I24" s="104"/>
      <c r="J24" s="106"/>
    </row>
    <row r="25" spans="1:10" ht="80.25" customHeight="1">
      <c r="A25" s="216"/>
      <c r="B25" s="221" t="s">
        <v>292</v>
      </c>
      <c r="C25" s="941" t="s">
        <v>265</v>
      </c>
      <c r="D25" s="938"/>
      <c r="E25" s="218">
        <f>E26</f>
        <v>1</v>
      </c>
      <c r="F25" s="218">
        <v>0</v>
      </c>
      <c r="G25" s="259">
        <v>0</v>
      </c>
      <c r="H25" s="23"/>
      <c r="I25" s="104"/>
      <c r="J25" s="106"/>
    </row>
    <row r="26" spans="1:10" ht="85.5" customHeight="1">
      <c r="A26" s="216"/>
      <c r="B26" s="221" t="s">
        <v>293</v>
      </c>
      <c r="C26" s="941" t="s">
        <v>348</v>
      </c>
      <c r="D26" s="938"/>
      <c r="E26" s="218">
        <v>1</v>
      </c>
      <c r="F26" s="218">
        <v>0</v>
      </c>
      <c r="G26" s="259">
        <f>F26/E26</f>
        <v>0</v>
      </c>
      <c r="H26" s="23"/>
      <c r="I26" s="104"/>
      <c r="J26" s="106"/>
    </row>
    <row r="27" spans="1:10" ht="69" customHeight="1">
      <c r="A27" s="219"/>
      <c r="B27" s="215" t="s">
        <v>294</v>
      </c>
      <c r="C27" s="937" t="s">
        <v>295</v>
      </c>
      <c r="D27" s="940"/>
      <c r="E27" s="220">
        <f>SUM(E28:E31)</f>
        <v>4</v>
      </c>
      <c r="F27" s="220">
        <f>SUM(F28:F31)</f>
        <v>0</v>
      </c>
      <c r="G27" s="258">
        <f>F27/E27</f>
        <v>0</v>
      </c>
      <c r="H27" s="23"/>
      <c r="I27" s="104"/>
      <c r="J27" s="106"/>
    </row>
    <row r="28" spans="1:10" ht="143.25" customHeight="1">
      <c r="A28" s="216"/>
      <c r="B28" s="221" t="s">
        <v>296</v>
      </c>
      <c r="C28" s="941" t="s">
        <v>297</v>
      </c>
      <c r="D28" s="938"/>
      <c r="E28" s="218">
        <v>1</v>
      </c>
      <c r="F28" s="218">
        <v>0</v>
      </c>
      <c r="G28" s="259">
        <f>F28/E28*100%</f>
        <v>0</v>
      </c>
      <c r="H28" s="23"/>
      <c r="I28" s="104"/>
      <c r="J28" s="106"/>
    </row>
    <row r="29" spans="1:11" s="34" customFormat="1" ht="140.25" customHeight="1">
      <c r="A29" s="216"/>
      <c r="B29" s="221" t="s">
        <v>298</v>
      </c>
      <c r="C29" s="941" t="s">
        <v>297</v>
      </c>
      <c r="D29" s="938"/>
      <c r="E29" s="218">
        <v>1</v>
      </c>
      <c r="F29" s="218">
        <v>0</v>
      </c>
      <c r="G29" s="259">
        <f>F29/E29</f>
        <v>0</v>
      </c>
      <c r="H29" s="24"/>
      <c r="I29" s="107"/>
      <c r="J29" s="108"/>
      <c r="K29" s="100"/>
    </row>
    <row r="30" spans="1:11" s="35" customFormat="1" ht="141.75" customHeight="1">
      <c r="A30" s="216"/>
      <c r="B30" s="221" t="s">
        <v>299</v>
      </c>
      <c r="C30" s="941" t="s">
        <v>297</v>
      </c>
      <c r="D30" s="938"/>
      <c r="E30" s="218">
        <v>1</v>
      </c>
      <c r="F30" s="218">
        <v>0</v>
      </c>
      <c r="G30" s="259">
        <v>0</v>
      </c>
      <c r="H30" s="24"/>
      <c r="I30" s="107"/>
      <c r="J30" s="17"/>
      <c r="K30" s="101"/>
    </row>
    <row r="31" spans="1:11" s="35" customFormat="1" ht="140.25" customHeight="1">
      <c r="A31" s="216"/>
      <c r="B31" s="221" t="s">
        <v>300</v>
      </c>
      <c r="C31" s="941" t="s">
        <v>297</v>
      </c>
      <c r="D31" s="938"/>
      <c r="E31" s="218">
        <v>1</v>
      </c>
      <c r="F31" s="218">
        <v>0</v>
      </c>
      <c r="G31" s="259">
        <f>F31/E31</f>
        <v>0</v>
      </c>
      <c r="H31" s="24"/>
      <c r="I31" s="107"/>
      <c r="J31" s="17"/>
      <c r="K31" s="101"/>
    </row>
    <row r="32" spans="1:11" s="35" customFormat="1" ht="39.75" customHeight="1">
      <c r="A32" s="852" t="s">
        <v>39</v>
      </c>
      <c r="B32" s="854" t="s">
        <v>190</v>
      </c>
      <c r="C32" s="948" t="s">
        <v>301</v>
      </c>
      <c r="D32" s="949"/>
      <c r="E32" s="853">
        <f>E33</f>
        <v>79107.29999999999</v>
      </c>
      <c r="F32" s="853">
        <f>F33</f>
        <v>78905.364</v>
      </c>
      <c r="G32" s="851">
        <f>F32/E32</f>
        <v>0.9974473152288097</v>
      </c>
      <c r="H32" s="24"/>
      <c r="I32" s="107"/>
      <c r="J32" s="17"/>
      <c r="K32" s="101"/>
    </row>
    <row r="33" spans="1:11" s="35" customFormat="1" ht="39.75" customHeight="1">
      <c r="A33" s="442" t="s">
        <v>19</v>
      </c>
      <c r="B33" s="446" t="s">
        <v>191</v>
      </c>
      <c r="C33" s="950" t="s">
        <v>48</v>
      </c>
      <c r="D33" s="951"/>
      <c r="E33" s="444">
        <f>E34+E36</f>
        <v>79107.29999999999</v>
      </c>
      <c r="F33" s="444">
        <f>F34+F36</f>
        <v>78905.364</v>
      </c>
      <c r="G33" s="445">
        <f>F33/E33</f>
        <v>0.9974473152288097</v>
      </c>
      <c r="H33" s="23"/>
      <c r="I33" s="104"/>
      <c r="J33" s="17"/>
      <c r="K33" s="101"/>
    </row>
    <row r="34" spans="1:11" s="35" customFormat="1" ht="39.75" customHeight="1">
      <c r="A34" s="219" t="s">
        <v>21</v>
      </c>
      <c r="B34" s="217" t="s">
        <v>344</v>
      </c>
      <c r="C34" s="939" t="s">
        <v>345</v>
      </c>
      <c r="D34" s="940"/>
      <c r="E34" s="220">
        <f>E35</f>
        <v>67553.2</v>
      </c>
      <c r="F34" s="220">
        <f>F35</f>
        <v>67553.2</v>
      </c>
      <c r="G34" s="258">
        <f>F34/E34</f>
        <v>1</v>
      </c>
      <c r="H34" s="23"/>
      <c r="I34" s="104"/>
      <c r="J34" s="17"/>
      <c r="K34" s="101"/>
    </row>
    <row r="35" spans="1:11" s="35" customFormat="1" ht="39.75" customHeight="1">
      <c r="A35" s="216"/>
      <c r="B35" s="214" t="s">
        <v>346</v>
      </c>
      <c r="C35" s="943" t="s">
        <v>347</v>
      </c>
      <c r="D35" s="938"/>
      <c r="E35" s="218">
        <v>67553.2</v>
      </c>
      <c r="F35" s="218">
        <v>67553.2</v>
      </c>
      <c r="G35" s="259">
        <f>F35/E35</f>
        <v>1</v>
      </c>
      <c r="H35" s="23"/>
      <c r="I35" s="104"/>
      <c r="J35" s="17"/>
      <c r="K35" s="101"/>
    </row>
    <row r="36" spans="1:11" s="35" customFormat="1" ht="39.75" customHeight="1">
      <c r="A36" s="219" t="s">
        <v>349</v>
      </c>
      <c r="B36" s="217" t="s">
        <v>302</v>
      </c>
      <c r="C36" s="939" t="s">
        <v>303</v>
      </c>
      <c r="D36" s="940"/>
      <c r="E36" s="220">
        <f>E37+E41</f>
        <v>11554.099999999999</v>
      </c>
      <c r="F36" s="220">
        <f>F37+F41</f>
        <v>11352.163999999999</v>
      </c>
      <c r="G36" s="258">
        <f aca="true" t="shared" si="2" ref="G36:G45">F36/E36</f>
        <v>0.9825225677465143</v>
      </c>
      <c r="H36" s="23"/>
      <c r="I36" s="104"/>
      <c r="J36" s="17"/>
      <c r="K36" s="101"/>
    </row>
    <row r="37" spans="1:11" s="35" customFormat="1" ht="39.75" customHeight="1">
      <c r="A37" s="219"/>
      <c r="B37" s="215" t="s">
        <v>304</v>
      </c>
      <c r="C37" s="952" t="s">
        <v>49</v>
      </c>
      <c r="D37" s="940"/>
      <c r="E37" s="220">
        <f>E38</f>
        <v>2186.2999999999997</v>
      </c>
      <c r="F37" s="220">
        <f>F38</f>
        <v>1998.8</v>
      </c>
      <c r="G37" s="258">
        <f t="shared" si="2"/>
        <v>0.914238668069341</v>
      </c>
      <c r="H37" s="23"/>
      <c r="I37" s="104"/>
      <c r="J37" s="17"/>
      <c r="K37" s="101"/>
    </row>
    <row r="38" spans="1:11" s="35" customFormat="1" ht="57" customHeight="1">
      <c r="A38" s="219"/>
      <c r="B38" s="221" t="s">
        <v>305</v>
      </c>
      <c r="C38" s="953" t="s">
        <v>306</v>
      </c>
      <c r="D38" s="942"/>
      <c r="E38" s="218">
        <f>E39+E40</f>
        <v>2186.2999999999997</v>
      </c>
      <c r="F38" s="218">
        <f>F39+F40</f>
        <v>1998.8</v>
      </c>
      <c r="G38" s="259">
        <f t="shared" si="2"/>
        <v>0.914238668069341</v>
      </c>
      <c r="H38" s="23"/>
      <c r="I38" s="104"/>
      <c r="J38" s="17"/>
      <c r="K38" s="101"/>
    </row>
    <row r="39" spans="1:11" s="35" customFormat="1" ht="63.75" customHeight="1">
      <c r="A39" s="219"/>
      <c r="B39" s="221" t="s">
        <v>307</v>
      </c>
      <c r="C39" s="941" t="s">
        <v>76</v>
      </c>
      <c r="D39" s="942"/>
      <c r="E39" s="218">
        <v>2178.2</v>
      </c>
      <c r="F39" s="218">
        <v>1990.7</v>
      </c>
      <c r="G39" s="259">
        <f t="shared" si="2"/>
        <v>0.9139197502525022</v>
      </c>
      <c r="H39" s="23"/>
      <c r="I39" s="104"/>
      <c r="J39" s="17"/>
      <c r="K39" s="101"/>
    </row>
    <row r="40" spans="1:11" s="35" customFormat="1" ht="87" customHeight="1">
      <c r="A40" s="216"/>
      <c r="B40" s="221" t="s">
        <v>308</v>
      </c>
      <c r="C40" s="941" t="s">
        <v>77</v>
      </c>
      <c r="D40" s="938"/>
      <c r="E40" s="218">
        <v>8.1</v>
      </c>
      <c r="F40" s="218">
        <v>8.1</v>
      </c>
      <c r="G40" s="259">
        <f t="shared" si="2"/>
        <v>1</v>
      </c>
      <c r="H40" s="23"/>
      <c r="I40" s="104"/>
      <c r="J40" s="17"/>
      <c r="K40" s="101"/>
    </row>
    <row r="41" spans="1:11" s="35" customFormat="1" ht="39" customHeight="1">
      <c r="A41" s="219"/>
      <c r="B41" s="215" t="s">
        <v>309</v>
      </c>
      <c r="C41" s="937" t="s">
        <v>310</v>
      </c>
      <c r="D41" s="938"/>
      <c r="E41" s="220">
        <f>E42</f>
        <v>9367.8</v>
      </c>
      <c r="F41" s="220">
        <f>F42</f>
        <v>9353.364</v>
      </c>
      <c r="G41" s="258">
        <f t="shared" si="2"/>
        <v>0.9984589764939474</v>
      </c>
      <c r="H41" s="23"/>
      <c r="I41" s="104"/>
      <c r="J41" s="17"/>
      <c r="K41" s="101"/>
    </row>
    <row r="42" spans="1:11" s="35" customFormat="1" ht="53.25" customHeight="1">
      <c r="A42" s="216"/>
      <c r="B42" s="221" t="s">
        <v>311</v>
      </c>
      <c r="C42" s="941" t="s">
        <v>312</v>
      </c>
      <c r="D42" s="942"/>
      <c r="E42" s="218">
        <f>SUM(E43:E44)</f>
        <v>9367.8</v>
      </c>
      <c r="F42" s="218">
        <f>SUM(F43:F44)</f>
        <v>9353.364</v>
      </c>
      <c r="G42" s="259">
        <f t="shared" si="2"/>
        <v>0.9984589764939474</v>
      </c>
      <c r="H42" s="23"/>
      <c r="I42" s="104"/>
      <c r="J42" s="17"/>
      <c r="K42" s="101"/>
    </row>
    <row r="43" spans="1:10" ht="36" customHeight="1">
      <c r="A43" s="216"/>
      <c r="B43" s="221" t="s">
        <v>313</v>
      </c>
      <c r="C43" s="941" t="s">
        <v>78</v>
      </c>
      <c r="D43" s="942"/>
      <c r="E43" s="218">
        <v>5782.3</v>
      </c>
      <c r="F43" s="218">
        <v>5775.236</v>
      </c>
      <c r="G43" s="259">
        <f t="shared" si="2"/>
        <v>0.9987783407986441</v>
      </c>
      <c r="H43" s="24"/>
      <c r="I43" s="107"/>
      <c r="J43" s="106"/>
    </row>
    <row r="44" spans="1:10" ht="47.25" customHeight="1">
      <c r="A44" s="216"/>
      <c r="B44" s="221" t="s">
        <v>314</v>
      </c>
      <c r="C44" s="941" t="s">
        <v>79</v>
      </c>
      <c r="D44" s="942"/>
      <c r="E44" s="218">
        <v>3585.5</v>
      </c>
      <c r="F44" s="218">
        <v>3578.128</v>
      </c>
      <c r="G44" s="259">
        <f t="shared" si="2"/>
        <v>0.9979439408729606</v>
      </c>
      <c r="H44" s="24"/>
      <c r="I44" s="107"/>
      <c r="J44" s="106"/>
    </row>
    <row r="45" spans="1:10" ht="39.75" customHeight="1">
      <c r="A45" s="859"/>
      <c r="B45" s="860"/>
      <c r="C45" s="946" t="s">
        <v>315</v>
      </c>
      <c r="D45" s="947"/>
      <c r="E45" s="861">
        <f>E32+E9</f>
        <v>90028.19999999998</v>
      </c>
      <c r="F45" s="861">
        <f>F32+F9</f>
        <v>93282.364</v>
      </c>
      <c r="G45" s="862">
        <f t="shared" si="2"/>
        <v>1.0361460520148134</v>
      </c>
      <c r="H45" s="24"/>
      <c r="I45" s="107"/>
      <c r="J45" s="106"/>
    </row>
    <row r="46" spans="1:10" ht="39.75" customHeight="1">
      <c r="A46" s="232"/>
      <c r="B46" s="233"/>
      <c r="C46" s="234"/>
      <c r="D46" s="235"/>
      <c r="E46" s="236"/>
      <c r="F46" s="236"/>
      <c r="G46" s="260"/>
      <c r="H46" s="24"/>
      <c r="I46" s="107"/>
      <c r="J46" s="106"/>
    </row>
    <row r="47" spans="1:10" ht="39.75" customHeight="1">
      <c r="A47" s="4"/>
      <c r="B47" s="237"/>
      <c r="C47" s="238"/>
      <c r="D47" s="2"/>
      <c r="E47" s="239"/>
      <c r="F47" s="239"/>
      <c r="G47" s="261"/>
      <c r="H47" s="24"/>
      <c r="I47" s="107"/>
      <c r="J47" s="106"/>
    </row>
    <row r="48" spans="1:10" ht="39.75" customHeight="1">
      <c r="A48" s="4"/>
      <c r="B48" s="237"/>
      <c r="C48" s="238"/>
      <c r="D48" s="2"/>
      <c r="E48" s="239"/>
      <c r="F48" s="239"/>
      <c r="G48" s="261"/>
      <c r="H48" s="24"/>
      <c r="I48" s="107"/>
      <c r="J48" s="106"/>
    </row>
    <row r="49" spans="1:10" ht="39.75" customHeight="1">
      <c r="A49" s="4"/>
      <c r="B49" s="237"/>
      <c r="C49" s="238"/>
      <c r="D49" s="2"/>
      <c r="E49" s="239"/>
      <c r="F49" s="239"/>
      <c r="G49" s="261"/>
      <c r="H49" s="24"/>
      <c r="I49" s="107"/>
      <c r="J49" s="106"/>
    </row>
    <row r="50" spans="1:10" ht="39.75" customHeight="1">
      <c r="A50" s="6"/>
      <c r="B50" s="240"/>
      <c r="C50" s="241"/>
      <c r="D50" s="8"/>
      <c r="E50" s="242"/>
      <c r="F50" s="242"/>
      <c r="G50" s="261"/>
      <c r="H50" s="24"/>
      <c r="I50" s="107"/>
      <c r="J50" s="106"/>
    </row>
    <row r="51" spans="1:10" ht="39.75" customHeight="1">
      <c r="A51" s="6"/>
      <c r="B51" s="240"/>
      <c r="C51" s="241"/>
      <c r="D51" s="8"/>
      <c r="E51" s="242"/>
      <c r="F51" s="242"/>
      <c r="G51" s="261"/>
      <c r="H51" s="24"/>
      <c r="I51" s="107"/>
      <c r="J51" s="106"/>
    </row>
    <row r="52" spans="1:10" ht="39.75" customHeight="1">
      <c r="A52" s="243"/>
      <c r="B52" s="244"/>
      <c r="C52" s="245"/>
      <c r="D52" s="246"/>
      <c r="E52" s="247"/>
      <c r="F52" s="247"/>
      <c r="G52" s="262"/>
      <c r="H52" s="23"/>
      <c r="I52" s="104"/>
      <c r="J52" s="106"/>
    </row>
    <row r="53" spans="1:10" ht="39.75" customHeight="1">
      <c r="A53" s="248"/>
      <c r="B53" s="249"/>
      <c r="C53" s="250"/>
      <c r="D53" s="251"/>
      <c r="E53" s="252"/>
      <c r="F53" s="252"/>
      <c r="G53" s="263"/>
      <c r="H53" s="24"/>
      <c r="I53" s="107"/>
      <c r="J53" s="106"/>
    </row>
    <row r="54" spans="1:10" ht="39.75" customHeight="1">
      <c r="A54" s="253"/>
      <c r="B54" s="254"/>
      <c r="C54" s="255"/>
      <c r="D54" s="256"/>
      <c r="E54" s="257"/>
      <c r="F54" s="257"/>
      <c r="G54" s="264"/>
      <c r="H54" s="24"/>
      <c r="I54" s="107"/>
      <c r="J54" s="106"/>
    </row>
    <row r="55" spans="1:11" s="25" customFormat="1" ht="39.75" customHeight="1">
      <c r="A55" s="6"/>
      <c r="B55" s="240"/>
      <c r="C55" s="241"/>
      <c r="D55" s="8"/>
      <c r="E55" s="242"/>
      <c r="F55" s="242"/>
      <c r="G55" s="265"/>
      <c r="H55" s="24"/>
      <c r="I55" s="107"/>
      <c r="J55" s="105"/>
      <c r="K55" s="99"/>
    </row>
    <row r="56" spans="1:11" s="25" customFormat="1" ht="39.75" customHeight="1">
      <c r="A56" s="6"/>
      <c r="B56" s="240"/>
      <c r="C56" s="241"/>
      <c r="D56" s="8"/>
      <c r="E56" s="242"/>
      <c r="F56" s="242"/>
      <c r="G56" s="265"/>
      <c r="H56" s="24"/>
      <c r="I56" s="107"/>
      <c r="J56" s="105"/>
      <c r="K56" s="99"/>
    </row>
    <row r="57" spans="1:10" ht="39.75" customHeight="1">
      <c r="A57" s="6"/>
      <c r="B57" s="240"/>
      <c r="C57" s="241"/>
      <c r="D57" s="8"/>
      <c r="E57" s="242"/>
      <c r="F57" s="242"/>
      <c r="G57" s="265"/>
      <c r="H57" s="24"/>
      <c r="I57" s="107"/>
      <c r="J57" s="106"/>
    </row>
    <row r="58" spans="1:10" ht="39.75" customHeight="1">
      <c r="A58" s="4"/>
      <c r="B58" s="237"/>
      <c r="C58" s="238"/>
      <c r="D58" s="2"/>
      <c r="E58" s="239"/>
      <c r="F58" s="239"/>
      <c r="G58" s="261"/>
      <c r="H58" s="23"/>
      <c r="I58" s="104"/>
      <c r="J58" s="106"/>
    </row>
    <row r="59" spans="1:10" ht="39.75" customHeight="1">
      <c r="A59" s="4"/>
      <c r="B59" s="237"/>
      <c r="C59" s="238"/>
      <c r="D59" s="2"/>
      <c r="E59" s="239"/>
      <c r="F59" s="239"/>
      <c r="G59" s="261"/>
      <c r="H59" s="23"/>
      <c r="I59" s="104"/>
      <c r="J59" s="106"/>
    </row>
    <row r="60" spans="1:10" ht="39.75" customHeight="1">
      <c r="A60" s="26"/>
      <c r="B60" s="7"/>
      <c r="C60" s="27"/>
      <c r="D60" s="28"/>
      <c r="E60" s="29"/>
      <c r="F60" s="29"/>
      <c r="G60" s="266"/>
      <c r="H60" s="24"/>
      <c r="I60" s="107"/>
      <c r="J60" s="106"/>
    </row>
    <row r="61" spans="1:10" ht="39.75" customHeight="1">
      <c r="A61" s="26"/>
      <c r="B61" s="7"/>
      <c r="C61" s="27"/>
      <c r="D61" s="36"/>
      <c r="E61" s="29"/>
      <c r="F61" s="29"/>
      <c r="G61" s="266"/>
      <c r="H61" s="24"/>
      <c r="I61" s="107"/>
      <c r="J61" s="106"/>
    </row>
    <row r="62" spans="1:10" ht="39.75" customHeight="1">
      <c r="A62" s="31"/>
      <c r="B62" s="3"/>
      <c r="C62" s="32"/>
      <c r="D62" s="37"/>
      <c r="E62" s="33"/>
      <c r="F62" s="33"/>
      <c r="G62" s="267"/>
      <c r="H62" s="23"/>
      <c r="I62" s="104"/>
      <c r="J62" s="106"/>
    </row>
    <row r="63" spans="1:11" s="43" customFormat="1" ht="39.75" customHeight="1">
      <c r="A63" s="38"/>
      <c r="B63" s="39"/>
      <c r="C63" s="40"/>
      <c r="D63" s="41"/>
      <c r="E63" s="42"/>
      <c r="F63" s="42"/>
      <c r="G63" s="268"/>
      <c r="H63" s="23"/>
      <c r="I63" s="104"/>
      <c r="J63" s="106"/>
      <c r="K63" s="102"/>
    </row>
    <row r="64" spans="1:11" s="30" customFormat="1" ht="39.75" customHeight="1">
      <c r="A64" s="118"/>
      <c r="B64" s="119"/>
      <c r="C64" s="120"/>
      <c r="D64" s="121"/>
      <c r="E64" s="122"/>
      <c r="F64" s="122"/>
      <c r="G64" s="269"/>
      <c r="H64" s="24"/>
      <c r="I64" s="107"/>
      <c r="J64" s="106"/>
      <c r="K64" s="1"/>
    </row>
    <row r="65" spans="1:11" s="30" customFormat="1" ht="39.75" customHeight="1">
      <c r="A65" s="44"/>
      <c r="B65" s="45"/>
      <c r="C65" s="46"/>
      <c r="D65" s="47"/>
      <c r="E65" s="57"/>
      <c r="F65" s="59"/>
      <c r="G65" s="270"/>
      <c r="H65" s="23"/>
      <c r="I65" s="104"/>
      <c r="J65" s="106"/>
      <c r="K65" s="1"/>
    </row>
    <row r="66" spans="1:11" s="49" customFormat="1" ht="39.75" customHeight="1">
      <c r="A66" s="956"/>
      <c r="B66" s="956"/>
      <c r="C66" s="956"/>
      <c r="D66" s="956"/>
      <c r="E66" s="956"/>
      <c r="F66" s="956"/>
      <c r="G66" s="956"/>
      <c r="H66" s="48"/>
      <c r="I66" s="109"/>
      <c r="J66" s="97"/>
      <c r="K66" s="12"/>
    </row>
    <row r="67" spans="1:9" ht="39.75" customHeight="1">
      <c r="A67" s="50"/>
      <c r="B67" s="51"/>
      <c r="C67" s="21"/>
      <c r="D67" s="52"/>
      <c r="E67" s="60"/>
      <c r="F67" s="60"/>
      <c r="G67" s="271"/>
      <c r="H67" s="1"/>
      <c r="I67" s="12"/>
    </row>
  </sheetData>
  <sheetProtection/>
  <mergeCells count="45">
    <mergeCell ref="A66:G66"/>
    <mergeCell ref="A5:G5"/>
    <mergeCell ref="C9:D9"/>
    <mergeCell ref="C10:D10"/>
    <mergeCell ref="C11:D11"/>
    <mergeCell ref="C12:D12"/>
    <mergeCell ref="C15:D15"/>
    <mergeCell ref="C16:D16"/>
    <mergeCell ref="C17:D17"/>
    <mergeCell ref="C27:D27"/>
    <mergeCell ref="C28:D28"/>
    <mergeCell ref="C29:D29"/>
    <mergeCell ref="C30:D30"/>
    <mergeCell ref="C18:D18"/>
    <mergeCell ref="C19:D19"/>
    <mergeCell ref="C23:D23"/>
    <mergeCell ref="C24:D24"/>
    <mergeCell ref="C25:D25"/>
    <mergeCell ref="C43:D43"/>
    <mergeCell ref="C44:D44"/>
    <mergeCell ref="C8:D8"/>
    <mergeCell ref="C45:D45"/>
    <mergeCell ref="C42:D42"/>
    <mergeCell ref="C32:D32"/>
    <mergeCell ref="C33:D33"/>
    <mergeCell ref="C34:D34"/>
    <mergeCell ref="C37:D37"/>
    <mergeCell ref="C38:D38"/>
    <mergeCell ref="F1:G1"/>
    <mergeCell ref="E3:G3"/>
    <mergeCell ref="E4:G4"/>
    <mergeCell ref="C41:D41"/>
    <mergeCell ref="C36:D36"/>
    <mergeCell ref="C39:D39"/>
    <mergeCell ref="C40:D40"/>
    <mergeCell ref="C31:D31"/>
    <mergeCell ref="C35:D35"/>
    <mergeCell ref="C26:D26"/>
    <mergeCell ref="C14:D14"/>
    <mergeCell ref="C13:D13"/>
    <mergeCell ref="C20:D20"/>
    <mergeCell ref="C21:D21"/>
    <mergeCell ref="C22:D22"/>
    <mergeCell ref="D2:G2"/>
    <mergeCell ref="A6:G6"/>
  </mergeCells>
  <printOptions/>
  <pageMargins left="1.1811023622047245" right="0.3937007874015748" top="0.5905511811023623" bottom="0.5905511811023623" header="0.1968503937007874" footer="0.31496062992125984"/>
  <pageSetup fitToHeight="3" fitToWidth="1" horizontalDpi="600" verticalDpi="600" orientation="portrait" paperSize="9" scale="53" r:id="rId1"/>
  <rowBreaks count="2" manualBreakCount="2">
    <brk id="58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4"/>
  <sheetViews>
    <sheetView view="pageBreakPreview" zoomScale="90" zoomScaleSheetLayoutView="90" zoomScalePageLayoutView="0" workbookViewId="0" topLeftCell="A240">
      <selection activeCell="G11" sqref="G11"/>
    </sheetView>
  </sheetViews>
  <sheetFormatPr defaultColWidth="9.00390625" defaultRowHeight="12.75"/>
  <cols>
    <col min="1" max="1" width="7.75390625" style="9" customWidth="1"/>
    <col min="2" max="2" width="74.375" style="10" customWidth="1"/>
    <col min="3" max="3" width="9.375" style="10" customWidth="1"/>
    <col min="4" max="4" width="10.625" style="10" customWidth="1"/>
    <col min="5" max="5" width="13.25390625" style="277" customWidth="1"/>
    <col min="6" max="6" width="9.375" style="277" customWidth="1"/>
    <col min="7" max="7" width="6.25390625" style="277" customWidth="1"/>
    <col min="8" max="8" width="11.25390625" style="278" customWidth="1"/>
    <col min="9" max="9" width="10.375" style="279" customWidth="1"/>
    <col min="10" max="10" width="12.25390625" style="844" customWidth="1"/>
    <col min="11" max="11" width="18.25390625" style="1" customWidth="1"/>
    <col min="12" max="12" width="19.625" style="1" customWidth="1"/>
    <col min="13" max="16384" width="9.125" style="1" customWidth="1"/>
  </cols>
  <sheetData>
    <row r="1" spans="1:10" ht="15.75">
      <c r="A1" s="962" t="s">
        <v>112</v>
      </c>
      <c r="B1" s="963"/>
      <c r="C1" s="963"/>
      <c r="D1" s="963"/>
      <c r="E1" s="963"/>
      <c r="F1" s="963"/>
      <c r="G1" s="963"/>
      <c r="H1" s="963"/>
      <c r="I1" s="963"/>
      <c r="J1" s="963"/>
    </row>
    <row r="2" spans="1:10" ht="5.25" customHeight="1">
      <c r="A2" s="963"/>
      <c r="B2" s="963"/>
      <c r="C2" s="963"/>
      <c r="D2" s="963"/>
      <c r="E2" s="963"/>
      <c r="F2" s="963"/>
      <c r="G2" s="963"/>
      <c r="H2" s="963"/>
      <c r="I2" s="963"/>
      <c r="J2" s="963"/>
    </row>
    <row r="3" spans="1:10" ht="3" customHeight="1">
      <c r="A3" s="964"/>
      <c r="B3" s="964"/>
      <c r="C3" s="964"/>
      <c r="D3" s="964"/>
      <c r="E3" s="964"/>
      <c r="F3" s="964"/>
      <c r="G3" s="964"/>
      <c r="H3" s="964"/>
      <c r="I3" s="964"/>
      <c r="J3" s="964"/>
    </row>
    <row r="4" spans="1:10" ht="41.25" customHeight="1">
      <c r="A4" s="273"/>
      <c r="B4" s="274" t="s">
        <v>173</v>
      </c>
      <c r="C4" s="274" t="s">
        <v>412</v>
      </c>
      <c r="D4" s="274" t="s">
        <v>413</v>
      </c>
      <c r="E4" s="274" t="s">
        <v>2</v>
      </c>
      <c r="F4" s="274" t="s">
        <v>3</v>
      </c>
      <c r="G4" s="274" t="s">
        <v>54</v>
      </c>
      <c r="H4" s="275" t="s">
        <v>474</v>
      </c>
      <c r="I4" s="275" t="s">
        <v>463</v>
      </c>
      <c r="J4" s="832" t="s">
        <v>100</v>
      </c>
    </row>
    <row r="5" spans="1:10" s="11" customFormat="1" ht="15.75">
      <c r="A5" s="276">
        <v>1</v>
      </c>
      <c r="B5" s="274">
        <v>2</v>
      </c>
      <c r="C5" s="274">
        <v>3</v>
      </c>
      <c r="D5" s="274">
        <v>4</v>
      </c>
      <c r="E5" s="274">
        <v>5</v>
      </c>
      <c r="F5" s="274">
        <v>6</v>
      </c>
      <c r="G5" s="274">
        <v>7</v>
      </c>
      <c r="H5" s="274">
        <v>8</v>
      </c>
      <c r="I5" s="274">
        <v>9</v>
      </c>
      <c r="J5" s="845">
        <v>10</v>
      </c>
    </row>
    <row r="6" spans="1:10" s="12" customFormat="1" ht="18.75" customHeight="1">
      <c r="A6" s="895">
        <v>1</v>
      </c>
      <c r="B6" s="896" t="s">
        <v>83</v>
      </c>
      <c r="C6" s="897">
        <v>984</v>
      </c>
      <c r="D6" s="898"/>
      <c r="E6" s="898"/>
      <c r="F6" s="898"/>
      <c r="G6" s="898"/>
      <c r="H6" s="899">
        <f>H7</f>
        <v>4623.593000000001</v>
      </c>
      <c r="I6" s="899">
        <f>I7</f>
        <v>4029.2589999999996</v>
      </c>
      <c r="J6" s="900">
        <f>I6/H6</f>
        <v>0.8714562462569692</v>
      </c>
    </row>
    <row r="7" spans="1:10" ht="19.5" customHeight="1">
      <c r="A7" s="416" t="s">
        <v>5</v>
      </c>
      <c r="B7" s="417" t="s">
        <v>4</v>
      </c>
      <c r="C7" s="418">
        <v>984</v>
      </c>
      <c r="D7" s="419" t="s">
        <v>88</v>
      </c>
      <c r="E7" s="419"/>
      <c r="F7" s="419"/>
      <c r="G7" s="419"/>
      <c r="H7" s="420">
        <f>H8+H17</f>
        <v>4623.593000000001</v>
      </c>
      <c r="I7" s="420">
        <f>I8+I17</f>
        <v>4029.2589999999996</v>
      </c>
      <c r="J7" s="833">
        <f>I7/H7</f>
        <v>0.8714562462569692</v>
      </c>
    </row>
    <row r="8" spans="1:10" ht="35.25" customHeight="1">
      <c r="A8" s="416" t="s">
        <v>7</v>
      </c>
      <c r="B8" s="417" t="s">
        <v>140</v>
      </c>
      <c r="C8" s="418">
        <v>984</v>
      </c>
      <c r="D8" s="419" t="s">
        <v>45</v>
      </c>
      <c r="E8" s="419"/>
      <c r="F8" s="419"/>
      <c r="G8" s="419"/>
      <c r="H8" s="420">
        <f aca="true" t="shared" si="0" ref="H8:I10">H9</f>
        <v>1534.4500000000003</v>
      </c>
      <c r="I8" s="420">
        <f t="shared" si="0"/>
        <v>1508.761</v>
      </c>
      <c r="J8" s="833">
        <f>I8/H8</f>
        <v>0.983258496529701</v>
      </c>
    </row>
    <row r="9" spans="1:10" ht="20.25" customHeight="1">
      <c r="A9" s="416" t="s">
        <v>8</v>
      </c>
      <c r="B9" s="417" t="s">
        <v>44</v>
      </c>
      <c r="C9" s="418">
        <v>984</v>
      </c>
      <c r="D9" s="419" t="s">
        <v>45</v>
      </c>
      <c r="E9" s="419" t="s">
        <v>414</v>
      </c>
      <c r="F9" s="419"/>
      <c r="G9" s="419"/>
      <c r="H9" s="420">
        <f t="shared" si="0"/>
        <v>1534.4500000000003</v>
      </c>
      <c r="I9" s="420">
        <f t="shared" si="0"/>
        <v>1508.761</v>
      </c>
      <c r="J9" s="833">
        <f>I9/H9</f>
        <v>0.983258496529701</v>
      </c>
    </row>
    <row r="10" spans="1:10" ht="48" customHeight="1">
      <c r="A10" s="281"/>
      <c r="B10" s="282" t="s">
        <v>93</v>
      </c>
      <c r="C10" s="283">
        <v>984</v>
      </c>
      <c r="D10" s="284" t="s">
        <v>45</v>
      </c>
      <c r="E10" s="284" t="s">
        <v>414</v>
      </c>
      <c r="F10" s="284" t="s">
        <v>92</v>
      </c>
      <c r="G10" s="284"/>
      <c r="H10" s="285">
        <f t="shared" si="0"/>
        <v>1534.4500000000003</v>
      </c>
      <c r="I10" s="285">
        <f t="shared" si="0"/>
        <v>1508.761</v>
      </c>
      <c r="J10" s="834">
        <f>I10/H10</f>
        <v>0.983258496529701</v>
      </c>
    </row>
    <row r="11" spans="1:10" ht="30">
      <c r="A11" s="281"/>
      <c r="B11" s="282" t="s">
        <v>214</v>
      </c>
      <c r="C11" s="283">
        <v>984</v>
      </c>
      <c r="D11" s="284" t="s">
        <v>45</v>
      </c>
      <c r="E11" s="284" t="s">
        <v>414</v>
      </c>
      <c r="F11" s="284" t="s">
        <v>193</v>
      </c>
      <c r="G11" s="284"/>
      <c r="H11" s="285">
        <f>H12+H15</f>
        <v>1534.4500000000003</v>
      </c>
      <c r="I11" s="285">
        <f>I12+I15</f>
        <v>1508.761</v>
      </c>
      <c r="J11" s="834">
        <f aca="true" t="shared" si="1" ref="J11:J16">I11/H11</f>
        <v>0.983258496529701</v>
      </c>
    </row>
    <row r="12" spans="1:10" ht="18.75" customHeight="1">
      <c r="A12" s="286"/>
      <c r="B12" s="287" t="s">
        <v>121</v>
      </c>
      <c r="C12" s="283">
        <v>984</v>
      </c>
      <c r="D12" s="284" t="s">
        <v>45</v>
      </c>
      <c r="E12" s="284" t="s">
        <v>414</v>
      </c>
      <c r="F12" s="288" t="s">
        <v>74</v>
      </c>
      <c r="G12" s="288"/>
      <c r="H12" s="289">
        <f>SUM(H13:H14)</f>
        <v>1181.8500000000001</v>
      </c>
      <c r="I12" s="289">
        <f>SUM(I13:I14)</f>
        <v>1181.681</v>
      </c>
      <c r="J12" s="834">
        <f t="shared" si="1"/>
        <v>0.9998570038498963</v>
      </c>
    </row>
    <row r="13" spans="1:10" ht="18" customHeight="1">
      <c r="A13" s="286"/>
      <c r="B13" s="287" t="s">
        <v>67</v>
      </c>
      <c r="C13" s="283">
        <v>984</v>
      </c>
      <c r="D13" s="284" t="s">
        <v>45</v>
      </c>
      <c r="E13" s="284" t="s">
        <v>414</v>
      </c>
      <c r="F13" s="288" t="s">
        <v>74</v>
      </c>
      <c r="G13" s="288" t="s">
        <v>55</v>
      </c>
      <c r="H13" s="289">
        <v>1158.7</v>
      </c>
      <c r="I13" s="290">
        <v>1158.528</v>
      </c>
      <c r="J13" s="834">
        <f t="shared" si="1"/>
        <v>0.999851557780271</v>
      </c>
    </row>
    <row r="14" spans="1:10" ht="18.75" customHeight="1">
      <c r="A14" s="286"/>
      <c r="B14" s="287" t="s">
        <v>267</v>
      </c>
      <c r="C14" s="283">
        <v>984</v>
      </c>
      <c r="D14" s="284" t="s">
        <v>45</v>
      </c>
      <c r="E14" s="284" t="s">
        <v>414</v>
      </c>
      <c r="F14" s="288" t="s">
        <v>74</v>
      </c>
      <c r="G14" s="288" t="s">
        <v>216</v>
      </c>
      <c r="H14" s="289">
        <v>23.15</v>
      </c>
      <c r="I14" s="290">
        <v>23.153</v>
      </c>
      <c r="J14" s="834">
        <f t="shared" si="1"/>
        <v>1.0001295896328293</v>
      </c>
    </row>
    <row r="15" spans="1:10" ht="45">
      <c r="A15" s="286"/>
      <c r="B15" s="287" t="s">
        <v>150</v>
      </c>
      <c r="C15" s="283">
        <v>984</v>
      </c>
      <c r="D15" s="284" t="s">
        <v>45</v>
      </c>
      <c r="E15" s="284" t="s">
        <v>414</v>
      </c>
      <c r="F15" s="288" t="s">
        <v>122</v>
      </c>
      <c r="G15" s="288"/>
      <c r="H15" s="289">
        <f>H16</f>
        <v>352.6</v>
      </c>
      <c r="I15" s="289">
        <f>I16</f>
        <v>327.08</v>
      </c>
      <c r="J15" s="834">
        <f t="shared" si="1"/>
        <v>0.9276233692569483</v>
      </c>
    </row>
    <row r="16" spans="1:10" ht="15.75">
      <c r="A16" s="286"/>
      <c r="B16" s="287" t="s">
        <v>68</v>
      </c>
      <c r="C16" s="283">
        <v>984</v>
      </c>
      <c r="D16" s="284" t="s">
        <v>45</v>
      </c>
      <c r="E16" s="284" t="s">
        <v>414</v>
      </c>
      <c r="F16" s="288" t="s">
        <v>122</v>
      </c>
      <c r="G16" s="288" t="s">
        <v>56</v>
      </c>
      <c r="H16" s="289">
        <v>352.6</v>
      </c>
      <c r="I16" s="290">
        <v>327.08</v>
      </c>
      <c r="J16" s="834">
        <f t="shared" si="1"/>
        <v>0.9276233692569483</v>
      </c>
    </row>
    <row r="17" spans="1:10" ht="32.25" customHeight="1">
      <c r="A17" s="869" t="s">
        <v>12</v>
      </c>
      <c r="B17" s="870" t="s">
        <v>137</v>
      </c>
      <c r="C17" s="871">
        <v>984</v>
      </c>
      <c r="D17" s="872" t="s">
        <v>6</v>
      </c>
      <c r="E17" s="872"/>
      <c r="F17" s="872"/>
      <c r="G17" s="872"/>
      <c r="H17" s="867">
        <f>H18+H30+H23</f>
        <v>3089.143</v>
      </c>
      <c r="I17" s="867">
        <f>I18+I30+I23</f>
        <v>2520.4979999999996</v>
      </c>
      <c r="J17" s="868">
        <f aca="true" t="shared" si="2" ref="J17:J47">I17/H17</f>
        <v>0.8159214384054088</v>
      </c>
    </row>
    <row r="18" spans="1:10" ht="28.5">
      <c r="A18" s="317" t="s">
        <v>91</v>
      </c>
      <c r="B18" s="318" t="s">
        <v>138</v>
      </c>
      <c r="C18" s="319">
        <v>984</v>
      </c>
      <c r="D18" s="320" t="s">
        <v>6</v>
      </c>
      <c r="E18" s="419" t="s">
        <v>416</v>
      </c>
      <c r="F18" s="320"/>
      <c r="G18" s="320"/>
      <c r="H18" s="321">
        <f aca="true" t="shared" si="3" ref="H18:I23">H19</f>
        <v>164.7</v>
      </c>
      <c r="I18" s="321">
        <f t="shared" si="3"/>
        <v>104.292</v>
      </c>
      <c r="J18" s="833">
        <f t="shared" si="2"/>
        <v>0.6332240437158471</v>
      </c>
    </row>
    <row r="19" spans="1:10" ht="50.25" customHeight="1">
      <c r="A19" s="291"/>
      <c r="B19" s="292" t="s">
        <v>93</v>
      </c>
      <c r="C19" s="293">
        <v>984</v>
      </c>
      <c r="D19" s="288" t="s">
        <v>6</v>
      </c>
      <c r="E19" s="284" t="s">
        <v>416</v>
      </c>
      <c r="F19" s="288" t="s">
        <v>92</v>
      </c>
      <c r="G19" s="288"/>
      <c r="H19" s="289">
        <f t="shared" si="3"/>
        <v>164.7</v>
      </c>
      <c r="I19" s="289">
        <f t="shared" si="3"/>
        <v>104.292</v>
      </c>
      <c r="J19" s="834">
        <f t="shared" si="2"/>
        <v>0.6332240437158471</v>
      </c>
    </row>
    <row r="20" spans="1:10" ht="21" customHeight="1">
      <c r="A20" s="291"/>
      <c r="B20" s="292" t="s">
        <v>192</v>
      </c>
      <c r="C20" s="293">
        <v>984</v>
      </c>
      <c r="D20" s="288" t="s">
        <v>6</v>
      </c>
      <c r="E20" s="284" t="s">
        <v>416</v>
      </c>
      <c r="F20" s="288" t="s">
        <v>193</v>
      </c>
      <c r="G20" s="288"/>
      <c r="H20" s="289">
        <f t="shared" si="3"/>
        <v>164.7</v>
      </c>
      <c r="I20" s="289">
        <f t="shared" si="3"/>
        <v>104.292</v>
      </c>
      <c r="J20" s="834">
        <f t="shared" si="2"/>
        <v>0.6332240437158471</v>
      </c>
    </row>
    <row r="21" spans="1:10" ht="48.75" customHeight="1">
      <c r="A21" s="291"/>
      <c r="B21" s="292" t="s">
        <v>217</v>
      </c>
      <c r="C21" s="293">
        <v>984</v>
      </c>
      <c r="D21" s="288" t="s">
        <v>6</v>
      </c>
      <c r="E21" s="284" t="s">
        <v>416</v>
      </c>
      <c r="F21" s="288" t="s">
        <v>218</v>
      </c>
      <c r="G21" s="288"/>
      <c r="H21" s="289">
        <f t="shared" si="3"/>
        <v>164.7</v>
      </c>
      <c r="I21" s="289">
        <f t="shared" si="3"/>
        <v>104.292</v>
      </c>
      <c r="J21" s="834">
        <f t="shared" si="2"/>
        <v>0.6332240437158471</v>
      </c>
    </row>
    <row r="22" spans="1:10" ht="15.75">
      <c r="A22" s="291"/>
      <c r="B22" s="292" t="s">
        <v>69</v>
      </c>
      <c r="C22" s="293">
        <v>984</v>
      </c>
      <c r="D22" s="288" t="s">
        <v>6</v>
      </c>
      <c r="E22" s="284" t="s">
        <v>416</v>
      </c>
      <c r="F22" s="288" t="s">
        <v>218</v>
      </c>
      <c r="G22" s="288" t="s">
        <v>58</v>
      </c>
      <c r="H22" s="289">
        <v>164.7</v>
      </c>
      <c r="I22" s="290">
        <v>104.292</v>
      </c>
      <c r="J22" s="834">
        <f t="shared" si="2"/>
        <v>0.6332240437158471</v>
      </c>
    </row>
    <row r="23" spans="1:10" ht="42.75">
      <c r="A23" s="317" t="s">
        <v>99</v>
      </c>
      <c r="B23" s="318" t="s">
        <v>476</v>
      </c>
      <c r="C23" s="319">
        <v>984</v>
      </c>
      <c r="D23" s="320" t="s">
        <v>6</v>
      </c>
      <c r="E23" s="419" t="s">
        <v>475</v>
      </c>
      <c r="F23" s="320"/>
      <c r="G23" s="320"/>
      <c r="H23" s="321">
        <f t="shared" si="3"/>
        <v>215.433</v>
      </c>
      <c r="I23" s="321">
        <f t="shared" si="3"/>
        <v>213.752</v>
      </c>
      <c r="J23" s="835">
        <f t="shared" si="2"/>
        <v>0.9921971100063594</v>
      </c>
    </row>
    <row r="24" spans="1:10" ht="45">
      <c r="A24" s="291"/>
      <c r="B24" s="292" t="s">
        <v>93</v>
      </c>
      <c r="C24" s="293">
        <v>984</v>
      </c>
      <c r="D24" s="288" t="s">
        <v>6</v>
      </c>
      <c r="E24" s="284" t="s">
        <v>475</v>
      </c>
      <c r="F24" s="288" t="s">
        <v>92</v>
      </c>
      <c r="G24" s="288"/>
      <c r="H24" s="289">
        <f>H25</f>
        <v>215.433</v>
      </c>
      <c r="I24" s="290">
        <f>I25</f>
        <v>213.752</v>
      </c>
      <c r="J24" s="834">
        <f t="shared" si="2"/>
        <v>0.9921971100063594</v>
      </c>
    </row>
    <row r="25" spans="1:10" ht="15.75">
      <c r="A25" s="291"/>
      <c r="B25" s="292" t="s">
        <v>192</v>
      </c>
      <c r="C25" s="293">
        <v>984</v>
      </c>
      <c r="D25" s="288" t="s">
        <v>6</v>
      </c>
      <c r="E25" s="284" t="s">
        <v>475</v>
      </c>
      <c r="F25" s="288" t="s">
        <v>193</v>
      </c>
      <c r="G25" s="288"/>
      <c r="H25" s="289">
        <f>H27+H29</f>
        <v>215.433</v>
      </c>
      <c r="I25" s="289">
        <f>I27+I29</f>
        <v>213.752</v>
      </c>
      <c r="J25" s="834">
        <f t="shared" si="2"/>
        <v>0.9921971100063594</v>
      </c>
    </row>
    <row r="26" spans="1:10" ht="36.75" customHeight="1">
      <c r="A26" s="291"/>
      <c r="B26" s="308" t="s">
        <v>220</v>
      </c>
      <c r="C26" s="293">
        <v>984</v>
      </c>
      <c r="D26" s="288" t="s">
        <v>6</v>
      </c>
      <c r="E26" s="284" t="s">
        <v>475</v>
      </c>
      <c r="F26" s="288" t="s">
        <v>74</v>
      </c>
      <c r="G26" s="288"/>
      <c r="H26" s="289">
        <f>H27</f>
        <v>165.463</v>
      </c>
      <c r="I26" s="290">
        <f>I27</f>
        <v>165.1</v>
      </c>
      <c r="J26" s="834">
        <f t="shared" si="2"/>
        <v>0.9978061560590585</v>
      </c>
    </row>
    <row r="27" spans="1:10" ht="15.75">
      <c r="A27" s="291"/>
      <c r="B27" s="310" t="s">
        <v>67</v>
      </c>
      <c r="C27" s="293">
        <v>984</v>
      </c>
      <c r="D27" s="288" t="s">
        <v>6</v>
      </c>
      <c r="E27" s="284" t="s">
        <v>475</v>
      </c>
      <c r="F27" s="288" t="s">
        <v>74</v>
      </c>
      <c r="G27" s="288" t="s">
        <v>55</v>
      </c>
      <c r="H27" s="289">
        <v>165.463</v>
      </c>
      <c r="I27" s="290">
        <v>165.1</v>
      </c>
      <c r="J27" s="834">
        <f t="shared" si="2"/>
        <v>0.9978061560590585</v>
      </c>
    </row>
    <row r="28" spans="1:10" ht="45.75" customHeight="1">
      <c r="A28" s="291"/>
      <c r="B28" s="308" t="s">
        <v>221</v>
      </c>
      <c r="C28" s="293">
        <v>984</v>
      </c>
      <c r="D28" s="288" t="s">
        <v>6</v>
      </c>
      <c r="E28" s="284" t="s">
        <v>475</v>
      </c>
      <c r="F28" s="288" t="s">
        <v>122</v>
      </c>
      <c r="G28" s="288"/>
      <c r="H28" s="289">
        <f>H29</f>
        <v>49.97</v>
      </c>
      <c r="I28" s="290">
        <f>I29</f>
        <v>48.652</v>
      </c>
      <c r="J28" s="834">
        <f t="shared" si="2"/>
        <v>0.9736241745047028</v>
      </c>
    </row>
    <row r="29" spans="1:10" ht="15.75">
      <c r="A29" s="291"/>
      <c r="B29" s="308" t="s">
        <v>222</v>
      </c>
      <c r="C29" s="293">
        <v>984</v>
      </c>
      <c r="D29" s="288" t="s">
        <v>6</v>
      </c>
      <c r="E29" s="284" t="s">
        <v>475</v>
      </c>
      <c r="F29" s="288" t="s">
        <v>122</v>
      </c>
      <c r="G29" s="288" t="s">
        <v>56</v>
      </c>
      <c r="H29" s="289">
        <v>49.97</v>
      </c>
      <c r="I29" s="290">
        <v>48.652</v>
      </c>
      <c r="J29" s="834">
        <f t="shared" si="2"/>
        <v>0.9736241745047028</v>
      </c>
    </row>
    <row r="30" spans="1:10" ht="18.75" customHeight="1">
      <c r="A30" s="317" t="s">
        <v>477</v>
      </c>
      <c r="B30" s="318" t="s">
        <v>42</v>
      </c>
      <c r="C30" s="421">
        <v>984</v>
      </c>
      <c r="D30" s="320" t="s">
        <v>6</v>
      </c>
      <c r="E30" s="419" t="s">
        <v>415</v>
      </c>
      <c r="F30" s="320"/>
      <c r="G30" s="320"/>
      <c r="H30" s="321">
        <f>H31+H37</f>
        <v>2709.01</v>
      </c>
      <c r="I30" s="321">
        <f>I31+I37</f>
        <v>2202.4539999999997</v>
      </c>
      <c r="J30" s="833">
        <f t="shared" si="2"/>
        <v>0.8130106570296897</v>
      </c>
    </row>
    <row r="31" spans="1:10" ht="63.75" customHeight="1">
      <c r="A31" s="294"/>
      <c r="B31" s="295" t="s">
        <v>219</v>
      </c>
      <c r="C31" s="296">
        <v>984</v>
      </c>
      <c r="D31" s="297" t="s">
        <v>6</v>
      </c>
      <c r="E31" s="424" t="s">
        <v>415</v>
      </c>
      <c r="F31" s="299">
        <v>100</v>
      </c>
      <c r="G31" s="299"/>
      <c r="H31" s="300">
        <f>H32</f>
        <v>1969.665</v>
      </c>
      <c r="I31" s="300">
        <f>I32</f>
        <v>1463.1309999999999</v>
      </c>
      <c r="J31" s="835">
        <f t="shared" si="2"/>
        <v>0.7428324105875872</v>
      </c>
    </row>
    <row r="32" spans="1:10" ht="30">
      <c r="A32" s="301"/>
      <c r="B32" s="302" t="s">
        <v>214</v>
      </c>
      <c r="C32" s="303">
        <v>984</v>
      </c>
      <c r="D32" s="304" t="s">
        <v>6</v>
      </c>
      <c r="E32" s="284" t="s">
        <v>415</v>
      </c>
      <c r="F32" s="305">
        <v>120</v>
      </c>
      <c r="G32" s="305"/>
      <c r="H32" s="306">
        <f>H34+H36</f>
        <v>1969.665</v>
      </c>
      <c r="I32" s="306">
        <f>I34+I36</f>
        <v>1463.1309999999999</v>
      </c>
      <c r="J32" s="834">
        <f t="shared" si="2"/>
        <v>0.7428324105875872</v>
      </c>
    </row>
    <row r="33" spans="1:10" ht="28.5" customHeight="1">
      <c r="A33" s="307"/>
      <c r="B33" s="308" t="s">
        <v>220</v>
      </c>
      <c r="C33" s="303">
        <v>984</v>
      </c>
      <c r="D33" s="304" t="s">
        <v>6</v>
      </c>
      <c r="E33" s="284" t="s">
        <v>415</v>
      </c>
      <c r="F33" s="305">
        <v>121</v>
      </c>
      <c r="G33" s="305"/>
      <c r="H33" s="306">
        <f>H34</f>
        <v>1512.8</v>
      </c>
      <c r="I33" s="306">
        <f>I34</f>
        <v>1126.705</v>
      </c>
      <c r="J33" s="834">
        <f t="shared" si="2"/>
        <v>0.7447812004230565</v>
      </c>
    </row>
    <row r="34" spans="1:10" ht="19.5" customHeight="1">
      <c r="A34" s="309"/>
      <c r="B34" s="310" t="s">
        <v>67</v>
      </c>
      <c r="C34" s="303">
        <v>984</v>
      </c>
      <c r="D34" s="304" t="s">
        <v>6</v>
      </c>
      <c r="E34" s="284" t="s">
        <v>415</v>
      </c>
      <c r="F34" s="305">
        <v>121</v>
      </c>
      <c r="G34" s="305">
        <v>211</v>
      </c>
      <c r="H34" s="306">
        <v>1512.8</v>
      </c>
      <c r="I34" s="290">
        <v>1126.705</v>
      </c>
      <c r="J34" s="834">
        <f t="shared" si="2"/>
        <v>0.7447812004230565</v>
      </c>
    </row>
    <row r="35" spans="1:10" ht="36" customHeight="1">
      <c r="A35" s="307"/>
      <c r="B35" s="308" t="s">
        <v>221</v>
      </c>
      <c r="C35" s="303">
        <v>984</v>
      </c>
      <c r="D35" s="304" t="s">
        <v>6</v>
      </c>
      <c r="E35" s="284" t="s">
        <v>415</v>
      </c>
      <c r="F35" s="305">
        <v>129</v>
      </c>
      <c r="G35" s="305"/>
      <c r="H35" s="306">
        <f>H36</f>
        <v>456.865</v>
      </c>
      <c r="I35" s="306">
        <f>I36</f>
        <v>336.426</v>
      </c>
      <c r="J35" s="834">
        <f t="shared" si="2"/>
        <v>0.7363794556378799</v>
      </c>
    </row>
    <row r="36" spans="1:10" ht="15.75">
      <c r="A36" s="307"/>
      <c r="B36" s="308" t="s">
        <v>222</v>
      </c>
      <c r="C36" s="303">
        <v>984</v>
      </c>
      <c r="D36" s="304" t="s">
        <v>6</v>
      </c>
      <c r="E36" s="284" t="s">
        <v>415</v>
      </c>
      <c r="F36" s="305">
        <v>129</v>
      </c>
      <c r="G36" s="305">
        <v>213</v>
      </c>
      <c r="H36" s="306">
        <v>456.865</v>
      </c>
      <c r="I36" s="290">
        <v>336.426</v>
      </c>
      <c r="J36" s="834">
        <f t="shared" si="2"/>
        <v>0.7363794556378799</v>
      </c>
    </row>
    <row r="37" spans="1:10" ht="30">
      <c r="A37" s="311"/>
      <c r="B37" s="312" t="s">
        <v>264</v>
      </c>
      <c r="C37" s="313">
        <v>984</v>
      </c>
      <c r="D37" s="298" t="s">
        <v>6</v>
      </c>
      <c r="E37" s="424" t="s">
        <v>415</v>
      </c>
      <c r="F37" s="298" t="s">
        <v>94</v>
      </c>
      <c r="G37" s="298"/>
      <c r="H37" s="314">
        <f>H38</f>
        <v>739.345</v>
      </c>
      <c r="I37" s="314">
        <f>I38</f>
        <v>739.3230000000001</v>
      </c>
      <c r="J37" s="835">
        <f t="shared" si="2"/>
        <v>0.9999702439321292</v>
      </c>
    </row>
    <row r="38" spans="1:10" ht="30">
      <c r="A38" s="291"/>
      <c r="B38" s="292" t="s">
        <v>194</v>
      </c>
      <c r="C38" s="293">
        <v>984</v>
      </c>
      <c r="D38" s="288" t="s">
        <v>6</v>
      </c>
      <c r="E38" s="284" t="s">
        <v>415</v>
      </c>
      <c r="F38" s="288" t="s">
        <v>197</v>
      </c>
      <c r="G38" s="288"/>
      <c r="H38" s="289">
        <f>H39</f>
        <v>739.345</v>
      </c>
      <c r="I38" s="289">
        <f>I39</f>
        <v>739.3230000000001</v>
      </c>
      <c r="J38" s="834">
        <f t="shared" si="2"/>
        <v>0.9999702439321292</v>
      </c>
    </row>
    <row r="39" spans="1:10" ht="30">
      <c r="A39" s="286"/>
      <c r="B39" s="287" t="s">
        <v>87</v>
      </c>
      <c r="C39" s="293">
        <v>984</v>
      </c>
      <c r="D39" s="288" t="s">
        <v>6</v>
      </c>
      <c r="E39" s="284" t="s">
        <v>415</v>
      </c>
      <c r="F39" s="288" t="s">
        <v>82</v>
      </c>
      <c r="G39" s="288"/>
      <c r="H39" s="289">
        <f>SUM(H40:H44)</f>
        <v>739.345</v>
      </c>
      <c r="I39" s="289">
        <f>SUM(I40:I44)</f>
        <v>739.3230000000001</v>
      </c>
      <c r="J39" s="834">
        <f t="shared" si="2"/>
        <v>0.9999702439321292</v>
      </c>
    </row>
    <row r="40" spans="1:10" ht="24" customHeight="1">
      <c r="A40" s="286"/>
      <c r="B40" s="287" t="s">
        <v>9</v>
      </c>
      <c r="C40" s="293">
        <v>984</v>
      </c>
      <c r="D40" s="288" t="s">
        <v>6</v>
      </c>
      <c r="E40" s="284" t="s">
        <v>415</v>
      </c>
      <c r="F40" s="288" t="s">
        <v>82</v>
      </c>
      <c r="G40" s="288" t="s">
        <v>57</v>
      </c>
      <c r="H40" s="289">
        <v>6.623</v>
      </c>
      <c r="I40" s="290">
        <v>6.601</v>
      </c>
      <c r="J40" s="834">
        <f t="shared" si="2"/>
        <v>0.9966782424882983</v>
      </c>
    </row>
    <row r="41" spans="1:10" ht="24" customHeight="1">
      <c r="A41" s="286"/>
      <c r="B41" s="287" t="s">
        <v>10</v>
      </c>
      <c r="C41" s="293">
        <v>984</v>
      </c>
      <c r="D41" s="288" t="s">
        <v>6</v>
      </c>
      <c r="E41" s="284" t="s">
        <v>415</v>
      </c>
      <c r="F41" s="288" t="s">
        <v>82</v>
      </c>
      <c r="G41" s="288" t="s">
        <v>268</v>
      </c>
      <c r="H41" s="289">
        <v>33.85</v>
      </c>
      <c r="I41" s="290">
        <v>33.85</v>
      </c>
      <c r="J41" s="834">
        <f t="shared" si="2"/>
        <v>1</v>
      </c>
    </row>
    <row r="42" spans="1:10" ht="24" customHeight="1">
      <c r="A42" s="286"/>
      <c r="B42" s="287" t="s">
        <v>69</v>
      </c>
      <c r="C42" s="293">
        <v>984</v>
      </c>
      <c r="D42" s="288" t="s">
        <v>6</v>
      </c>
      <c r="E42" s="284" t="s">
        <v>415</v>
      </c>
      <c r="F42" s="288" t="s">
        <v>82</v>
      </c>
      <c r="G42" s="288" t="s">
        <v>58</v>
      </c>
      <c r="H42" s="289">
        <v>676.782</v>
      </c>
      <c r="I42" s="290">
        <v>676.782</v>
      </c>
      <c r="J42" s="834">
        <f t="shared" si="2"/>
        <v>1</v>
      </c>
    </row>
    <row r="43" spans="1:10" ht="24" customHeight="1">
      <c r="A43" s="286"/>
      <c r="B43" s="287" t="s">
        <v>70</v>
      </c>
      <c r="C43" s="293">
        <v>984</v>
      </c>
      <c r="D43" s="288" t="s">
        <v>6</v>
      </c>
      <c r="E43" s="284" t="s">
        <v>415</v>
      </c>
      <c r="F43" s="288" t="s">
        <v>82</v>
      </c>
      <c r="G43" s="288" t="s">
        <v>60</v>
      </c>
      <c r="H43" s="289">
        <v>21.19</v>
      </c>
      <c r="I43" s="290">
        <v>21.19</v>
      </c>
      <c r="J43" s="834">
        <f t="shared" si="2"/>
        <v>1</v>
      </c>
    </row>
    <row r="44" spans="1:10" ht="15.75" customHeight="1">
      <c r="A44" s="286"/>
      <c r="B44" s="287" t="s">
        <v>71</v>
      </c>
      <c r="C44" s="293">
        <v>984</v>
      </c>
      <c r="D44" s="288" t="s">
        <v>6</v>
      </c>
      <c r="E44" s="284" t="s">
        <v>415</v>
      </c>
      <c r="F44" s="288" t="s">
        <v>82</v>
      </c>
      <c r="G44" s="288" t="s">
        <v>223</v>
      </c>
      <c r="H44" s="289">
        <v>0.9</v>
      </c>
      <c r="I44" s="290">
        <v>0.9</v>
      </c>
      <c r="J44" s="834">
        <f t="shared" si="2"/>
        <v>1</v>
      </c>
    </row>
    <row r="45" spans="1:10" s="12" customFormat="1" ht="17.25" customHeight="1">
      <c r="A45" s="895" t="s">
        <v>39</v>
      </c>
      <c r="B45" s="896" t="s">
        <v>84</v>
      </c>
      <c r="C45" s="897">
        <v>909</v>
      </c>
      <c r="D45" s="898"/>
      <c r="E45" s="898"/>
      <c r="F45" s="898"/>
      <c r="G45" s="898"/>
      <c r="H45" s="901">
        <f>H46+H126+H144+H154+H167+H214+H232+H250+H257</f>
        <v>87097.603</v>
      </c>
      <c r="I45" s="901">
        <f>I46+I126+I144+I154+I167+I214+I232+I250+I257</f>
        <v>86210.15000000001</v>
      </c>
      <c r="J45" s="900">
        <f t="shared" si="2"/>
        <v>0.9898108217742801</v>
      </c>
    </row>
    <row r="46" spans="1:10" ht="20.25" customHeight="1">
      <c r="A46" s="863" t="s">
        <v>19</v>
      </c>
      <c r="B46" s="864" t="s">
        <v>4</v>
      </c>
      <c r="C46" s="865">
        <v>909</v>
      </c>
      <c r="D46" s="866" t="s">
        <v>88</v>
      </c>
      <c r="E46" s="866"/>
      <c r="F46" s="866"/>
      <c r="G46" s="866"/>
      <c r="H46" s="867">
        <f>H47+H91+H96</f>
        <v>23051.115</v>
      </c>
      <c r="I46" s="867">
        <f>I47+I91+I96</f>
        <v>22222.988</v>
      </c>
      <c r="J46" s="868">
        <f t="shared" si="2"/>
        <v>0.9640743191815233</v>
      </c>
    </row>
    <row r="47" spans="1:10" ht="51" customHeight="1">
      <c r="A47" s="869" t="s">
        <v>21</v>
      </c>
      <c r="B47" s="870" t="s">
        <v>175</v>
      </c>
      <c r="C47" s="871">
        <v>909</v>
      </c>
      <c r="D47" s="872" t="s">
        <v>14</v>
      </c>
      <c r="E47" s="872"/>
      <c r="F47" s="872"/>
      <c r="G47" s="872"/>
      <c r="H47" s="867">
        <f>H48+H78</f>
        <v>22973.005</v>
      </c>
      <c r="I47" s="867">
        <f>I48+I78</f>
        <v>22204.879</v>
      </c>
      <c r="J47" s="868">
        <f t="shared" si="2"/>
        <v>0.9665639736725778</v>
      </c>
    </row>
    <row r="48" spans="1:10" ht="34.5" customHeight="1">
      <c r="A48" s="317" t="s">
        <v>141</v>
      </c>
      <c r="B48" s="318" t="s">
        <v>43</v>
      </c>
      <c r="C48" s="319">
        <v>909</v>
      </c>
      <c r="D48" s="320" t="s">
        <v>14</v>
      </c>
      <c r="E48" s="320" t="s">
        <v>351</v>
      </c>
      <c r="F48" s="320"/>
      <c r="G48" s="320"/>
      <c r="H48" s="321">
        <f>H49+H56+H69+H68</f>
        <v>20794.805</v>
      </c>
      <c r="I48" s="321">
        <f>I49+I56+I69+I68</f>
        <v>20214.202</v>
      </c>
      <c r="J48" s="833">
        <f aca="true" t="shared" si="4" ref="J48:J77">I48/H48</f>
        <v>0.9720794207976464</v>
      </c>
    </row>
    <row r="49" spans="1:10" ht="61.5" customHeight="1">
      <c r="A49" s="311"/>
      <c r="B49" s="312" t="s">
        <v>226</v>
      </c>
      <c r="C49" s="313">
        <v>909</v>
      </c>
      <c r="D49" s="298" t="s">
        <v>14</v>
      </c>
      <c r="E49" s="298" t="s">
        <v>351</v>
      </c>
      <c r="F49" s="298" t="s">
        <v>92</v>
      </c>
      <c r="G49" s="298"/>
      <c r="H49" s="314">
        <f>H50</f>
        <v>16761.304</v>
      </c>
      <c r="I49" s="314">
        <f>I50</f>
        <v>16323.619999999999</v>
      </c>
      <c r="J49" s="835">
        <f t="shared" si="4"/>
        <v>0.9738872345492927</v>
      </c>
    </row>
    <row r="50" spans="1:10" ht="30">
      <c r="A50" s="291"/>
      <c r="B50" s="292" t="s">
        <v>214</v>
      </c>
      <c r="C50" s="293">
        <v>909</v>
      </c>
      <c r="D50" s="288" t="s">
        <v>14</v>
      </c>
      <c r="E50" s="322" t="s">
        <v>351</v>
      </c>
      <c r="F50" s="288" t="s">
        <v>193</v>
      </c>
      <c r="G50" s="288"/>
      <c r="H50" s="289">
        <f>H51+H54</f>
        <v>16761.304</v>
      </c>
      <c r="I50" s="289">
        <f>I51+I54</f>
        <v>16323.619999999999</v>
      </c>
      <c r="J50" s="834">
        <f t="shared" si="4"/>
        <v>0.9738872345492927</v>
      </c>
    </row>
    <row r="51" spans="1:10" ht="18" customHeight="1">
      <c r="A51" s="286"/>
      <c r="B51" s="287" t="s">
        <v>121</v>
      </c>
      <c r="C51" s="293">
        <v>909</v>
      </c>
      <c r="D51" s="288" t="s">
        <v>14</v>
      </c>
      <c r="E51" s="322" t="s">
        <v>351</v>
      </c>
      <c r="F51" s="288" t="s">
        <v>74</v>
      </c>
      <c r="G51" s="288"/>
      <c r="H51" s="289">
        <f>SUM(H52:H53)</f>
        <v>12819.948</v>
      </c>
      <c r="I51" s="289">
        <f>SUM(I52:I53)</f>
        <v>12819.946</v>
      </c>
      <c r="J51" s="834">
        <f t="shared" si="4"/>
        <v>0.9999998439931269</v>
      </c>
    </row>
    <row r="52" spans="1:10" ht="15.75">
      <c r="A52" s="286"/>
      <c r="B52" s="287" t="s">
        <v>67</v>
      </c>
      <c r="C52" s="293">
        <v>909</v>
      </c>
      <c r="D52" s="288" t="s">
        <v>14</v>
      </c>
      <c r="E52" s="322" t="s">
        <v>351</v>
      </c>
      <c r="F52" s="288" t="s">
        <v>74</v>
      </c>
      <c r="G52" s="288" t="s">
        <v>55</v>
      </c>
      <c r="H52" s="289">
        <v>12429.571</v>
      </c>
      <c r="I52" s="290">
        <v>12429.57</v>
      </c>
      <c r="J52" s="834">
        <f t="shared" si="4"/>
        <v>0.9999999195467003</v>
      </c>
    </row>
    <row r="53" spans="1:10" ht="18" customHeight="1">
      <c r="A53" s="286"/>
      <c r="B53" s="287" t="s">
        <v>215</v>
      </c>
      <c r="C53" s="293">
        <v>909</v>
      </c>
      <c r="D53" s="288" t="s">
        <v>14</v>
      </c>
      <c r="E53" s="322" t="s">
        <v>351</v>
      </c>
      <c r="F53" s="288" t="s">
        <v>74</v>
      </c>
      <c r="G53" s="288" t="s">
        <v>216</v>
      </c>
      <c r="H53" s="289">
        <v>390.377</v>
      </c>
      <c r="I53" s="290">
        <v>390.376</v>
      </c>
      <c r="J53" s="834">
        <f t="shared" si="4"/>
        <v>0.9999974383736746</v>
      </c>
    </row>
    <row r="54" spans="1:10" ht="45">
      <c r="A54" s="286"/>
      <c r="B54" s="287" t="s">
        <v>150</v>
      </c>
      <c r="C54" s="293">
        <v>909</v>
      </c>
      <c r="D54" s="288" t="s">
        <v>14</v>
      </c>
      <c r="E54" s="322" t="s">
        <v>351</v>
      </c>
      <c r="F54" s="288" t="s">
        <v>122</v>
      </c>
      <c r="G54" s="288"/>
      <c r="H54" s="289">
        <f>H55</f>
        <v>3941.356</v>
      </c>
      <c r="I54" s="289">
        <f>I55</f>
        <v>3503.674</v>
      </c>
      <c r="J54" s="834">
        <f t="shared" si="4"/>
        <v>0.8889514167205398</v>
      </c>
    </row>
    <row r="55" spans="1:10" ht="15.75">
      <c r="A55" s="286"/>
      <c r="B55" s="287" t="s">
        <v>68</v>
      </c>
      <c r="C55" s="293">
        <v>909</v>
      </c>
      <c r="D55" s="288" t="s">
        <v>14</v>
      </c>
      <c r="E55" s="322" t="s">
        <v>351</v>
      </c>
      <c r="F55" s="288" t="s">
        <v>122</v>
      </c>
      <c r="G55" s="288" t="s">
        <v>56</v>
      </c>
      <c r="H55" s="289">
        <v>3941.356</v>
      </c>
      <c r="I55" s="290">
        <v>3503.674</v>
      </c>
      <c r="J55" s="834">
        <f t="shared" si="4"/>
        <v>0.8889514167205398</v>
      </c>
    </row>
    <row r="56" spans="1:10" ht="30">
      <c r="A56" s="311"/>
      <c r="B56" s="312" t="s">
        <v>264</v>
      </c>
      <c r="C56" s="313">
        <v>909</v>
      </c>
      <c r="D56" s="298" t="s">
        <v>14</v>
      </c>
      <c r="E56" s="298" t="s">
        <v>351</v>
      </c>
      <c r="F56" s="298" t="s">
        <v>94</v>
      </c>
      <c r="G56" s="298"/>
      <c r="H56" s="314">
        <f>H57</f>
        <v>3395.868</v>
      </c>
      <c r="I56" s="314">
        <f>I57</f>
        <v>3253.0260000000007</v>
      </c>
      <c r="J56" s="835">
        <f t="shared" si="4"/>
        <v>0.9579365275682096</v>
      </c>
    </row>
    <row r="57" spans="1:10" ht="33" customHeight="1">
      <c r="A57" s="291"/>
      <c r="B57" s="292" t="s">
        <v>227</v>
      </c>
      <c r="C57" s="293">
        <v>909</v>
      </c>
      <c r="D57" s="288" t="s">
        <v>14</v>
      </c>
      <c r="E57" s="288" t="s">
        <v>351</v>
      </c>
      <c r="F57" s="288" t="s">
        <v>197</v>
      </c>
      <c r="G57" s="288"/>
      <c r="H57" s="289">
        <f>H58+H67</f>
        <v>3395.868</v>
      </c>
      <c r="I57" s="289">
        <f>I58+I67</f>
        <v>3253.0260000000007</v>
      </c>
      <c r="J57" s="834">
        <f t="shared" si="4"/>
        <v>0.9579365275682096</v>
      </c>
    </row>
    <row r="58" spans="1:10" ht="30">
      <c r="A58" s="291"/>
      <c r="B58" s="292" t="s">
        <v>87</v>
      </c>
      <c r="C58" s="293">
        <v>909</v>
      </c>
      <c r="D58" s="288" t="s">
        <v>14</v>
      </c>
      <c r="E58" s="288" t="s">
        <v>351</v>
      </c>
      <c r="F58" s="288" t="s">
        <v>82</v>
      </c>
      <c r="G58" s="288"/>
      <c r="H58" s="289">
        <f>SUM(H59:H66)</f>
        <v>3068.534</v>
      </c>
      <c r="I58" s="289">
        <f>SUM(I59:I66)</f>
        <v>3001.1990000000005</v>
      </c>
      <c r="J58" s="834">
        <f t="shared" si="4"/>
        <v>0.9780562965898375</v>
      </c>
    </row>
    <row r="59" spans="1:10" ht="23.25" customHeight="1">
      <c r="A59" s="286"/>
      <c r="B59" s="287" t="s">
        <v>9</v>
      </c>
      <c r="C59" s="293">
        <v>909</v>
      </c>
      <c r="D59" s="288" t="s">
        <v>14</v>
      </c>
      <c r="E59" s="288" t="s">
        <v>351</v>
      </c>
      <c r="F59" s="288" t="s">
        <v>82</v>
      </c>
      <c r="G59" s="323">
        <v>221</v>
      </c>
      <c r="H59" s="289">
        <v>250.744</v>
      </c>
      <c r="I59" s="290">
        <v>233.42</v>
      </c>
      <c r="J59" s="834">
        <f t="shared" si="4"/>
        <v>0.9309096129917366</v>
      </c>
    </row>
    <row r="60" spans="1:10" ht="23.25" customHeight="1">
      <c r="A60" s="286"/>
      <c r="B60" s="287" t="s">
        <v>10</v>
      </c>
      <c r="C60" s="293">
        <v>909</v>
      </c>
      <c r="D60" s="288" t="s">
        <v>14</v>
      </c>
      <c r="E60" s="288" t="s">
        <v>351</v>
      </c>
      <c r="F60" s="288" t="s">
        <v>82</v>
      </c>
      <c r="G60" s="323">
        <v>222</v>
      </c>
      <c r="H60" s="289">
        <v>16.925</v>
      </c>
      <c r="I60" s="290">
        <v>16.925</v>
      </c>
      <c r="J60" s="834">
        <f t="shared" si="4"/>
        <v>1</v>
      </c>
    </row>
    <row r="61" spans="1:10" ht="23.25" customHeight="1">
      <c r="A61" s="286"/>
      <c r="B61" s="287" t="s">
        <v>354</v>
      </c>
      <c r="C61" s="293">
        <v>909</v>
      </c>
      <c r="D61" s="288" t="s">
        <v>14</v>
      </c>
      <c r="E61" s="288" t="s">
        <v>351</v>
      </c>
      <c r="F61" s="288" t="s">
        <v>82</v>
      </c>
      <c r="G61" s="323">
        <v>223</v>
      </c>
      <c r="H61" s="289">
        <v>30</v>
      </c>
      <c r="I61" s="290">
        <v>19.73</v>
      </c>
      <c r="J61" s="834">
        <f t="shared" si="4"/>
        <v>0.6576666666666667</v>
      </c>
    </row>
    <row r="62" spans="1:10" ht="23.25" customHeight="1">
      <c r="A62" s="286"/>
      <c r="B62" s="287" t="s">
        <v>72</v>
      </c>
      <c r="C62" s="293">
        <v>909</v>
      </c>
      <c r="D62" s="288" t="s">
        <v>14</v>
      </c>
      <c r="E62" s="288" t="s">
        <v>351</v>
      </c>
      <c r="F62" s="288" t="s">
        <v>82</v>
      </c>
      <c r="G62" s="323">
        <v>225</v>
      </c>
      <c r="H62" s="289">
        <v>265.681</v>
      </c>
      <c r="I62" s="290">
        <v>237.689</v>
      </c>
      <c r="J62" s="834">
        <f t="shared" si="4"/>
        <v>0.8946405651890802</v>
      </c>
    </row>
    <row r="63" spans="1:10" ht="23.25" customHeight="1">
      <c r="A63" s="286"/>
      <c r="B63" s="287" t="s">
        <v>69</v>
      </c>
      <c r="C63" s="293">
        <v>909</v>
      </c>
      <c r="D63" s="288" t="s">
        <v>14</v>
      </c>
      <c r="E63" s="288" t="s">
        <v>351</v>
      </c>
      <c r="F63" s="288" t="s">
        <v>82</v>
      </c>
      <c r="G63" s="323">
        <v>226</v>
      </c>
      <c r="H63" s="289">
        <v>1606.911</v>
      </c>
      <c r="I63" s="290">
        <v>1595.274</v>
      </c>
      <c r="J63" s="834">
        <f t="shared" si="4"/>
        <v>0.9927581552431963</v>
      </c>
    </row>
    <row r="64" spans="1:10" ht="23.25" customHeight="1">
      <c r="A64" s="286"/>
      <c r="B64" s="287" t="s">
        <v>70</v>
      </c>
      <c r="C64" s="293">
        <v>909</v>
      </c>
      <c r="D64" s="288" t="s">
        <v>14</v>
      </c>
      <c r="E64" s="288" t="s">
        <v>351</v>
      </c>
      <c r="F64" s="288" t="s">
        <v>82</v>
      </c>
      <c r="G64" s="323">
        <v>310</v>
      </c>
      <c r="H64" s="289">
        <v>709.078</v>
      </c>
      <c r="I64" s="290">
        <v>708.967</v>
      </c>
      <c r="J64" s="834">
        <f t="shared" si="4"/>
        <v>0.9998434586886069</v>
      </c>
    </row>
    <row r="65" spans="1:10" ht="23.25" customHeight="1">
      <c r="A65" s="286"/>
      <c r="B65" s="287" t="s">
        <v>478</v>
      </c>
      <c r="C65" s="293">
        <v>909</v>
      </c>
      <c r="D65" s="288" t="s">
        <v>14</v>
      </c>
      <c r="E65" s="288" t="s">
        <v>351</v>
      </c>
      <c r="F65" s="288" t="s">
        <v>82</v>
      </c>
      <c r="G65" s="323">
        <v>320</v>
      </c>
      <c r="H65" s="289">
        <v>58.3</v>
      </c>
      <c r="I65" s="290">
        <v>58.3</v>
      </c>
      <c r="J65" s="834">
        <f t="shared" si="4"/>
        <v>1</v>
      </c>
    </row>
    <row r="66" spans="1:10" ht="23.25" customHeight="1">
      <c r="A66" s="286"/>
      <c r="B66" s="287" t="s">
        <v>71</v>
      </c>
      <c r="C66" s="293">
        <v>909</v>
      </c>
      <c r="D66" s="288" t="s">
        <v>14</v>
      </c>
      <c r="E66" s="288" t="s">
        <v>351</v>
      </c>
      <c r="F66" s="288" t="s">
        <v>82</v>
      </c>
      <c r="G66" s="323">
        <v>346</v>
      </c>
      <c r="H66" s="289">
        <v>130.895</v>
      </c>
      <c r="I66" s="290">
        <v>130.894</v>
      </c>
      <c r="J66" s="834">
        <f t="shared" si="4"/>
        <v>0.999992360288781</v>
      </c>
    </row>
    <row r="67" spans="1:10" ht="23.25" customHeight="1">
      <c r="A67" s="286"/>
      <c r="B67" s="287" t="s">
        <v>352</v>
      </c>
      <c r="C67" s="293">
        <v>909</v>
      </c>
      <c r="D67" s="288" t="s">
        <v>14</v>
      </c>
      <c r="E67" s="288" t="s">
        <v>351</v>
      </c>
      <c r="F67" s="288" t="s">
        <v>353</v>
      </c>
      <c r="G67" s="323">
        <v>223</v>
      </c>
      <c r="H67" s="289">
        <v>327.334</v>
      </c>
      <c r="I67" s="290">
        <v>251.827</v>
      </c>
      <c r="J67" s="834">
        <f t="shared" si="4"/>
        <v>0.7693273537121106</v>
      </c>
    </row>
    <row r="68" spans="1:10" ht="85.5" customHeight="1">
      <c r="A68" s="286"/>
      <c r="B68" s="287" t="s">
        <v>483</v>
      </c>
      <c r="C68" s="293">
        <v>909</v>
      </c>
      <c r="D68" s="288" t="s">
        <v>14</v>
      </c>
      <c r="E68" s="288" t="s">
        <v>420</v>
      </c>
      <c r="F68" s="288" t="s">
        <v>484</v>
      </c>
      <c r="G68" s="323">
        <v>264</v>
      </c>
      <c r="H68" s="289">
        <v>203.114</v>
      </c>
      <c r="I68" s="290">
        <v>203.113</v>
      </c>
      <c r="J68" s="834">
        <f t="shared" si="4"/>
        <v>0.9999950766564589</v>
      </c>
    </row>
    <row r="69" spans="1:10" ht="23.25" customHeight="1">
      <c r="A69" s="311"/>
      <c r="B69" s="312" t="s">
        <v>96</v>
      </c>
      <c r="C69" s="313">
        <v>909</v>
      </c>
      <c r="D69" s="298" t="s">
        <v>14</v>
      </c>
      <c r="E69" s="298" t="s">
        <v>351</v>
      </c>
      <c r="F69" s="298" t="s">
        <v>95</v>
      </c>
      <c r="G69" s="298"/>
      <c r="H69" s="314">
        <f>H70+H73</f>
        <v>434.519</v>
      </c>
      <c r="I69" s="314">
        <f>I70+I73</f>
        <v>434.443</v>
      </c>
      <c r="J69" s="835">
        <f t="shared" si="4"/>
        <v>0.9998250939544645</v>
      </c>
    </row>
    <row r="70" spans="1:10" ht="38.25" customHeight="1">
      <c r="A70" s="902"/>
      <c r="B70" s="903" t="s">
        <v>482</v>
      </c>
      <c r="C70" s="904">
        <v>909</v>
      </c>
      <c r="D70" s="905" t="s">
        <v>14</v>
      </c>
      <c r="E70" s="905" t="s">
        <v>351</v>
      </c>
      <c r="F70" s="905" t="s">
        <v>152</v>
      </c>
      <c r="G70" s="905" t="s">
        <v>94</v>
      </c>
      <c r="H70" s="906">
        <f>H71+H72</f>
        <v>429.87</v>
      </c>
      <c r="I70" s="906">
        <f>I71+I72</f>
        <v>429.796</v>
      </c>
      <c r="J70" s="834">
        <f t="shared" si="4"/>
        <v>0.9998278549328866</v>
      </c>
    </row>
    <row r="71" spans="1:10" ht="20.25" customHeight="1">
      <c r="A71" s="291"/>
      <c r="B71" s="292" t="s">
        <v>479</v>
      </c>
      <c r="C71" s="293">
        <v>909</v>
      </c>
      <c r="D71" s="288" t="s">
        <v>14</v>
      </c>
      <c r="E71" s="288" t="s">
        <v>351</v>
      </c>
      <c r="F71" s="288" t="s">
        <v>152</v>
      </c>
      <c r="G71" s="288" t="s">
        <v>153</v>
      </c>
      <c r="H71" s="289">
        <v>194.87</v>
      </c>
      <c r="I71" s="290">
        <v>194.796</v>
      </c>
      <c r="J71" s="834">
        <f t="shared" si="4"/>
        <v>0.9996202596602863</v>
      </c>
    </row>
    <row r="72" spans="1:10" ht="20.25" customHeight="1">
      <c r="A72" s="291"/>
      <c r="B72" s="292" t="s">
        <v>480</v>
      </c>
      <c r="C72" s="293">
        <v>909</v>
      </c>
      <c r="D72" s="288" t="s">
        <v>14</v>
      </c>
      <c r="E72" s="288" t="s">
        <v>351</v>
      </c>
      <c r="F72" s="288" t="s">
        <v>152</v>
      </c>
      <c r="G72" s="288" t="s">
        <v>481</v>
      </c>
      <c r="H72" s="289">
        <v>235</v>
      </c>
      <c r="I72" s="290">
        <v>235</v>
      </c>
      <c r="J72" s="834">
        <f t="shared" si="4"/>
        <v>1</v>
      </c>
    </row>
    <row r="73" spans="1:10" ht="20.25" customHeight="1">
      <c r="A73" s="324"/>
      <c r="B73" s="325" t="s">
        <v>200</v>
      </c>
      <c r="C73" s="313">
        <v>909</v>
      </c>
      <c r="D73" s="298" t="s">
        <v>14</v>
      </c>
      <c r="E73" s="298" t="s">
        <v>351</v>
      </c>
      <c r="F73" s="298" t="s">
        <v>63</v>
      </c>
      <c r="G73" s="298"/>
      <c r="H73" s="314">
        <f>H74+H76</f>
        <v>4.649</v>
      </c>
      <c r="I73" s="314">
        <f>I74+I76</f>
        <v>4.647</v>
      </c>
      <c r="J73" s="835">
        <f t="shared" si="4"/>
        <v>0.99956979995698</v>
      </c>
    </row>
    <row r="74" spans="1:10" ht="20.25" customHeight="1">
      <c r="A74" s="315"/>
      <c r="B74" s="316" t="s">
        <v>224</v>
      </c>
      <c r="C74" s="326">
        <v>909</v>
      </c>
      <c r="D74" s="327" t="s">
        <v>14</v>
      </c>
      <c r="E74" s="288" t="s">
        <v>351</v>
      </c>
      <c r="F74" s="323">
        <v>852</v>
      </c>
      <c r="G74" s="323"/>
      <c r="H74" s="328">
        <f>H75</f>
        <v>4.534</v>
      </c>
      <c r="I74" s="328">
        <f>I75</f>
        <v>4.534</v>
      </c>
      <c r="J74" s="836">
        <f t="shared" si="4"/>
        <v>1</v>
      </c>
    </row>
    <row r="75" spans="1:10" ht="20.25" customHeight="1">
      <c r="A75" s="315"/>
      <c r="B75" s="316" t="s">
        <v>151</v>
      </c>
      <c r="C75" s="326">
        <v>909</v>
      </c>
      <c r="D75" s="327" t="s">
        <v>14</v>
      </c>
      <c r="E75" s="288" t="s">
        <v>351</v>
      </c>
      <c r="F75" s="323">
        <v>852</v>
      </c>
      <c r="G75" s="323">
        <v>291</v>
      </c>
      <c r="H75" s="328">
        <v>4.534</v>
      </c>
      <c r="I75" s="329">
        <v>4.534</v>
      </c>
      <c r="J75" s="834">
        <f t="shared" si="4"/>
        <v>1</v>
      </c>
    </row>
    <row r="76" spans="1:10" ht="20.25" customHeight="1">
      <c r="A76" s="315"/>
      <c r="B76" s="316" t="s">
        <v>225</v>
      </c>
      <c r="C76" s="326">
        <v>909</v>
      </c>
      <c r="D76" s="327" t="s">
        <v>14</v>
      </c>
      <c r="E76" s="288" t="s">
        <v>351</v>
      </c>
      <c r="F76" s="323">
        <v>853</v>
      </c>
      <c r="G76" s="323"/>
      <c r="H76" s="328">
        <f>H77</f>
        <v>0.115</v>
      </c>
      <c r="I76" s="328">
        <f>I77</f>
        <v>0.113</v>
      </c>
      <c r="J76" s="834">
        <f t="shared" si="4"/>
        <v>0.9826086956521739</v>
      </c>
    </row>
    <row r="77" spans="1:10" ht="20.25" customHeight="1">
      <c r="A77" s="315"/>
      <c r="B77" s="316" t="s">
        <v>151</v>
      </c>
      <c r="C77" s="326">
        <v>909</v>
      </c>
      <c r="D77" s="327" t="s">
        <v>14</v>
      </c>
      <c r="E77" s="288" t="s">
        <v>351</v>
      </c>
      <c r="F77" s="323">
        <v>853</v>
      </c>
      <c r="G77" s="323">
        <v>291</v>
      </c>
      <c r="H77" s="328">
        <v>0.115</v>
      </c>
      <c r="I77" s="329">
        <v>0.113</v>
      </c>
      <c r="J77" s="834">
        <f t="shared" si="4"/>
        <v>0.9826086956521739</v>
      </c>
    </row>
    <row r="78" spans="1:10" ht="50.25" customHeight="1">
      <c r="A78" s="317" t="s">
        <v>272</v>
      </c>
      <c r="B78" s="318" t="s">
        <v>230</v>
      </c>
      <c r="C78" s="319">
        <v>909</v>
      </c>
      <c r="D78" s="320" t="s">
        <v>14</v>
      </c>
      <c r="E78" s="320" t="s">
        <v>124</v>
      </c>
      <c r="F78" s="320"/>
      <c r="G78" s="320"/>
      <c r="H78" s="321">
        <f>H79+H85</f>
        <v>2178.2000000000003</v>
      </c>
      <c r="I78" s="321">
        <f>I79+I85</f>
        <v>1990.6770000000001</v>
      </c>
      <c r="J78" s="833">
        <f aca="true" t="shared" si="5" ref="J78:J96">I78/H78</f>
        <v>0.9139091910751996</v>
      </c>
    </row>
    <row r="79" spans="1:10" ht="60" customHeight="1">
      <c r="A79" s="291"/>
      <c r="B79" s="292" t="s">
        <v>231</v>
      </c>
      <c r="C79" s="293">
        <v>909</v>
      </c>
      <c r="D79" s="288" t="s">
        <v>14</v>
      </c>
      <c r="E79" s="288" t="s">
        <v>124</v>
      </c>
      <c r="F79" s="288" t="s">
        <v>92</v>
      </c>
      <c r="G79" s="288"/>
      <c r="H79" s="289">
        <f>H80</f>
        <v>2031.218</v>
      </c>
      <c r="I79" s="289">
        <f>I80</f>
        <v>1844.355</v>
      </c>
      <c r="J79" s="834">
        <f t="shared" si="5"/>
        <v>0.9080044584086986</v>
      </c>
    </row>
    <row r="80" spans="1:10" ht="18" customHeight="1">
      <c r="A80" s="291"/>
      <c r="B80" s="292" t="s">
        <v>232</v>
      </c>
      <c r="C80" s="293">
        <v>909</v>
      </c>
      <c r="D80" s="288" t="s">
        <v>14</v>
      </c>
      <c r="E80" s="288" t="s">
        <v>124</v>
      </c>
      <c r="F80" s="288" t="s">
        <v>193</v>
      </c>
      <c r="G80" s="288"/>
      <c r="H80" s="289">
        <f>H81+H83</f>
        <v>2031.218</v>
      </c>
      <c r="I80" s="289">
        <f>I81+I83</f>
        <v>1844.355</v>
      </c>
      <c r="J80" s="834">
        <f t="shared" si="5"/>
        <v>0.9080044584086986</v>
      </c>
    </row>
    <row r="81" spans="1:10" ht="21" customHeight="1">
      <c r="A81" s="286"/>
      <c r="B81" s="287" t="s">
        <v>121</v>
      </c>
      <c r="C81" s="326">
        <v>909</v>
      </c>
      <c r="D81" s="327" t="s">
        <v>14</v>
      </c>
      <c r="E81" s="327" t="s">
        <v>124</v>
      </c>
      <c r="F81" s="327" t="s">
        <v>74</v>
      </c>
      <c r="G81" s="323"/>
      <c r="H81" s="328">
        <f>SUM(H82:H82)</f>
        <v>1560.075</v>
      </c>
      <c r="I81" s="328">
        <f>SUM(I82:I82)</f>
        <v>1426.174</v>
      </c>
      <c r="J81" s="836">
        <f t="shared" si="5"/>
        <v>0.9141701520760219</v>
      </c>
    </row>
    <row r="82" spans="1:10" ht="15.75" customHeight="1">
      <c r="A82" s="286"/>
      <c r="B82" s="287" t="s">
        <v>67</v>
      </c>
      <c r="C82" s="326">
        <v>909</v>
      </c>
      <c r="D82" s="327" t="s">
        <v>14</v>
      </c>
      <c r="E82" s="327" t="s">
        <v>124</v>
      </c>
      <c r="F82" s="327" t="s">
        <v>74</v>
      </c>
      <c r="G82" s="323">
        <v>211</v>
      </c>
      <c r="H82" s="328">
        <v>1560.075</v>
      </c>
      <c r="I82" s="329">
        <v>1426.174</v>
      </c>
      <c r="J82" s="834">
        <f t="shared" si="5"/>
        <v>0.9141701520760219</v>
      </c>
    </row>
    <row r="83" spans="1:10" ht="45">
      <c r="A83" s="286"/>
      <c r="B83" s="287" t="s">
        <v>150</v>
      </c>
      <c r="C83" s="326">
        <v>909</v>
      </c>
      <c r="D83" s="327" t="s">
        <v>14</v>
      </c>
      <c r="E83" s="327" t="s">
        <v>124</v>
      </c>
      <c r="F83" s="323">
        <v>129</v>
      </c>
      <c r="G83" s="323"/>
      <c r="H83" s="328">
        <f>H84</f>
        <v>471.143</v>
      </c>
      <c r="I83" s="328">
        <f>I84</f>
        <v>418.181</v>
      </c>
      <c r="J83" s="836">
        <f t="shared" si="5"/>
        <v>0.887588269378936</v>
      </c>
    </row>
    <row r="84" spans="1:10" ht="15.75">
      <c r="A84" s="286"/>
      <c r="B84" s="287" t="s">
        <v>68</v>
      </c>
      <c r="C84" s="326">
        <v>909</v>
      </c>
      <c r="D84" s="327" t="s">
        <v>14</v>
      </c>
      <c r="E84" s="327" t="s">
        <v>124</v>
      </c>
      <c r="F84" s="323">
        <v>129</v>
      </c>
      <c r="G84" s="323">
        <v>213</v>
      </c>
      <c r="H84" s="328">
        <v>471.143</v>
      </c>
      <c r="I84" s="329">
        <v>418.181</v>
      </c>
      <c r="J84" s="834">
        <f t="shared" si="5"/>
        <v>0.887588269378936</v>
      </c>
    </row>
    <row r="85" spans="1:10" ht="30">
      <c r="A85" s="291"/>
      <c r="B85" s="292" t="s">
        <v>264</v>
      </c>
      <c r="C85" s="293">
        <v>909</v>
      </c>
      <c r="D85" s="288" t="s">
        <v>14</v>
      </c>
      <c r="E85" s="288" t="s">
        <v>124</v>
      </c>
      <c r="F85" s="288" t="s">
        <v>94</v>
      </c>
      <c r="G85" s="288"/>
      <c r="H85" s="289">
        <f>H86</f>
        <v>146.982</v>
      </c>
      <c r="I85" s="289">
        <f>I86</f>
        <v>146.322</v>
      </c>
      <c r="J85" s="834">
        <f t="shared" si="5"/>
        <v>0.9955096542433768</v>
      </c>
    </row>
    <row r="86" spans="1:10" ht="30">
      <c r="A86" s="291"/>
      <c r="B86" s="292" t="s">
        <v>194</v>
      </c>
      <c r="C86" s="293">
        <v>909</v>
      </c>
      <c r="D86" s="288" t="s">
        <v>14</v>
      </c>
      <c r="E86" s="288" t="s">
        <v>124</v>
      </c>
      <c r="F86" s="288" t="s">
        <v>197</v>
      </c>
      <c r="G86" s="288"/>
      <c r="H86" s="289">
        <f>H87</f>
        <v>146.982</v>
      </c>
      <c r="I86" s="289">
        <f>I87</f>
        <v>146.322</v>
      </c>
      <c r="J86" s="834">
        <f t="shared" si="5"/>
        <v>0.9955096542433768</v>
      </c>
    </row>
    <row r="87" spans="1:10" ht="30">
      <c r="A87" s="286"/>
      <c r="B87" s="287" t="s">
        <v>87</v>
      </c>
      <c r="C87" s="293">
        <v>909</v>
      </c>
      <c r="D87" s="288" t="s">
        <v>14</v>
      </c>
      <c r="E87" s="288" t="s">
        <v>124</v>
      </c>
      <c r="F87" s="288" t="s">
        <v>82</v>
      </c>
      <c r="G87" s="288"/>
      <c r="H87" s="289">
        <f>SUM(H88:H90)</f>
        <v>146.982</v>
      </c>
      <c r="I87" s="289">
        <f>SUM(I88:I90)</f>
        <v>146.322</v>
      </c>
      <c r="J87" s="834">
        <f t="shared" si="5"/>
        <v>0.9955096542433768</v>
      </c>
    </row>
    <row r="88" spans="1:10" ht="21" customHeight="1">
      <c r="A88" s="286"/>
      <c r="B88" s="287" t="s">
        <v>9</v>
      </c>
      <c r="C88" s="293">
        <v>909</v>
      </c>
      <c r="D88" s="288" t="s">
        <v>14</v>
      </c>
      <c r="E88" s="288" t="s">
        <v>124</v>
      </c>
      <c r="F88" s="288" t="s">
        <v>82</v>
      </c>
      <c r="G88" s="323">
        <v>221</v>
      </c>
      <c r="H88" s="289">
        <v>4.629</v>
      </c>
      <c r="I88" s="290">
        <v>4.624</v>
      </c>
      <c r="J88" s="834">
        <f t="shared" si="5"/>
        <v>0.9989198531000216</v>
      </c>
    </row>
    <row r="89" spans="1:10" ht="21" customHeight="1">
      <c r="A89" s="286"/>
      <c r="B89" s="287" t="s">
        <v>69</v>
      </c>
      <c r="C89" s="293">
        <v>909</v>
      </c>
      <c r="D89" s="288" t="s">
        <v>14</v>
      </c>
      <c r="E89" s="288" t="s">
        <v>124</v>
      </c>
      <c r="F89" s="288" t="s">
        <v>82</v>
      </c>
      <c r="G89" s="323">
        <v>226</v>
      </c>
      <c r="H89" s="289">
        <v>119.666</v>
      </c>
      <c r="I89" s="290">
        <v>119.66</v>
      </c>
      <c r="J89" s="834">
        <f t="shared" si="5"/>
        <v>0.999949860444905</v>
      </c>
    </row>
    <row r="90" spans="1:10" ht="21" customHeight="1">
      <c r="A90" s="286"/>
      <c r="B90" s="287" t="s">
        <v>71</v>
      </c>
      <c r="C90" s="293">
        <v>909</v>
      </c>
      <c r="D90" s="288" t="s">
        <v>14</v>
      </c>
      <c r="E90" s="288" t="s">
        <v>124</v>
      </c>
      <c r="F90" s="288" t="s">
        <v>82</v>
      </c>
      <c r="G90" s="323">
        <v>346</v>
      </c>
      <c r="H90" s="289">
        <v>22.687</v>
      </c>
      <c r="I90" s="290">
        <v>22.038</v>
      </c>
      <c r="J90" s="834">
        <f t="shared" si="5"/>
        <v>0.9713933089434478</v>
      </c>
    </row>
    <row r="91" spans="1:10" ht="21" customHeight="1">
      <c r="A91" s="869" t="s">
        <v>349</v>
      </c>
      <c r="B91" s="870" t="s">
        <v>16</v>
      </c>
      <c r="C91" s="871">
        <v>909</v>
      </c>
      <c r="D91" s="872" t="s">
        <v>64</v>
      </c>
      <c r="E91" s="872"/>
      <c r="F91" s="872"/>
      <c r="G91" s="872"/>
      <c r="H91" s="867">
        <v>60</v>
      </c>
      <c r="I91" s="867">
        <v>0</v>
      </c>
      <c r="J91" s="868">
        <f t="shared" si="5"/>
        <v>0</v>
      </c>
    </row>
    <row r="92" spans="1:10" ht="21" customHeight="1">
      <c r="A92" s="317" t="s">
        <v>350</v>
      </c>
      <c r="B92" s="318" t="s">
        <v>233</v>
      </c>
      <c r="C92" s="319">
        <v>909</v>
      </c>
      <c r="D92" s="320" t="s">
        <v>64</v>
      </c>
      <c r="E92" s="320" t="s">
        <v>355</v>
      </c>
      <c r="F92" s="320"/>
      <c r="G92" s="320"/>
      <c r="H92" s="321">
        <v>60</v>
      </c>
      <c r="I92" s="321">
        <v>0</v>
      </c>
      <c r="J92" s="833">
        <f t="shared" si="5"/>
        <v>0</v>
      </c>
    </row>
    <row r="93" spans="1:10" ht="21" customHeight="1">
      <c r="A93" s="291"/>
      <c r="B93" s="292" t="s">
        <v>96</v>
      </c>
      <c r="C93" s="293">
        <v>909</v>
      </c>
      <c r="D93" s="288" t="s">
        <v>64</v>
      </c>
      <c r="E93" s="288" t="s">
        <v>355</v>
      </c>
      <c r="F93" s="288" t="s">
        <v>95</v>
      </c>
      <c r="G93" s="288"/>
      <c r="H93" s="289">
        <v>60</v>
      </c>
      <c r="I93" s="289">
        <v>0</v>
      </c>
      <c r="J93" s="834">
        <f t="shared" si="5"/>
        <v>0</v>
      </c>
    </row>
    <row r="94" spans="1:10" ht="21" customHeight="1">
      <c r="A94" s="291"/>
      <c r="B94" s="292" t="s">
        <v>65</v>
      </c>
      <c r="C94" s="293">
        <v>909</v>
      </c>
      <c r="D94" s="288" t="s">
        <v>64</v>
      </c>
      <c r="E94" s="288" t="s">
        <v>355</v>
      </c>
      <c r="F94" s="288" t="s">
        <v>66</v>
      </c>
      <c r="G94" s="288"/>
      <c r="H94" s="289">
        <v>60</v>
      </c>
      <c r="I94" s="289">
        <v>0</v>
      </c>
      <c r="J94" s="834">
        <f t="shared" si="5"/>
        <v>0</v>
      </c>
    </row>
    <row r="95" spans="1:10" ht="21" customHeight="1">
      <c r="A95" s="291"/>
      <c r="B95" s="292" t="s">
        <v>69</v>
      </c>
      <c r="C95" s="293">
        <v>909</v>
      </c>
      <c r="D95" s="288" t="s">
        <v>64</v>
      </c>
      <c r="E95" s="288" t="s">
        <v>355</v>
      </c>
      <c r="F95" s="288" t="s">
        <v>66</v>
      </c>
      <c r="G95" s="288" t="s">
        <v>58</v>
      </c>
      <c r="H95" s="289">
        <v>60</v>
      </c>
      <c r="I95" s="290">
        <v>0</v>
      </c>
      <c r="J95" s="834">
        <f t="shared" si="5"/>
        <v>0</v>
      </c>
    </row>
    <row r="96" spans="1:10" ht="21" customHeight="1">
      <c r="A96" s="869" t="s">
        <v>358</v>
      </c>
      <c r="B96" s="870" t="s">
        <v>271</v>
      </c>
      <c r="C96" s="871">
        <v>909</v>
      </c>
      <c r="D96" s="872" t="s">
        <v>228</v>
      </c>
      <c r="E96" s="872"/>
      <c r="F96" s="872"/>
      <c r="G96" s="872"/>
      <c r="H96" s="867">
        <f>H97+H121</f>
        <v>18.11</v>
      </c>
      <c r="I96" s="867">
        <f>I97+I121</f>
        <v>18.108999999999998</v>
      </c>
      <c r="J96" s="868">
        <f t="shared" si="5"/>
        <v>0.9999447818884594</v>
      </c>
    </row>
    <row r="97" spans="1:10" ht="31.5" customHeight="1">
      <c r="A97" s="391" t="s">
        <v>356</v>
      </c>
      <c r="B97" s="392" t="s">
        <v>270</v>
      </c>
      <c r="C97" s="393">
        <v>909</v>
      </c>
      <c r="D97" s="394" t="s">
        <v>228</v>
      </c>
      <c r="E97" s="394" t="s">
        <v>357</v>
      </c>
      <c r="F97" s="395"/>
      <c r="G97" s="395"/>
      <c r="H97" s="425">
        <f>H98+H103</f>
        <v>10.01</v>
      </c>
      <c r="I97" s="425">
        <f>I98+I103</f>
        <v>10.008999999999999</v>
      </c>
      <c r="J97" s="833">
        <f>I97/H97</f>
        <v>0.9999000999000998</v>
      </c>
    </row>
    <row r="98" spans="1:10" ht="33.75" customHeight="1">
      <c r="A98" s="340"/>
      <c r="B98" s="341" t="s">
        <v>496</v>
      </c>
      <c r="C98" s="342">
        <v>909</v>
      </c>
      <c r="D98" s="343" t="s">
        <v>228</v>
      </c>
      <c r="E98" s="343" t="s">
        <v>357</v>
      </c>
      <c r="F98" s="344" t="s">
        <v>94</v>
      </c>
      <c r="G98" s="344"/>
      <c r="H98" s="290">
        <f>H99</f>
        <v>9.57</v>
      </c>
      <c r="I98" s="290">
        <f>I99</f>
        <v>9.568999999999999</v>
      </c>
      <c r="J98" s="834">
        <f>I98/H98</f>
        <v>0.9998955067920584</v>
      </c>
    </row>
    <row r="99" spans="1:10" ht="36" customHeight="1">
      <c r="A99" s="340"/>
      <c r="B99" s="345" t="s">
        <v>227</v>
      </c>
      <c r="C99" s="342">
        <v>909</v>
      </c>
      <c r="D99" s="343" t="s">
        <v>228</v>
      </c>
      <c r="E99" s="343" t="s">
        <v>357</v>
      </c>
      <c r="F99" s="344" t="s">
        <v>197</v>
      </c>
      <c r="G99" s="344"/>
      <c r="H99" s="290">
        <f>H100</f>
        <v>9.57</v>
      </c>
      <c r="I99" s="290">
        <f>I100</f>
        <v>9.568999999999999</v>
      </c>
      <c r="J99" s="834">
        <f>I99/H99</f>
        <v>0.9998955067920584</v>
      </c>
    </row>
    <row r="100" spans="1:10" ht="33.75" customHeight="1">
      <c r="A100" s="340"/>
      <c r="B100" s="341" t="s">
        <v>87</v>
      </c>
      <c r="C100" s="342">
        <v>909</v>
      </c>
      <c r="D100" s="343" t="s">
        <v>228</v>
      </c>
      <c r="E100" s="343" t="s">
        <v>357</v>
      </c>
      <c r="F100" s="344" t="s">
        <v>82</v>
      </c>
      <c r="G100" s="344"/>
      <c r="H100" s="290">
        <f>SUM(H101:H102)</f>
        <v>9.57</v>
      </c>
      <c r="I100" s="290">
        <f>SUM(I101:I102)</f>
        <v>9.568999999999999</v>
      </c>
      <c r="J100" s="834">
        <f>I100/H100</f>
        <v>0.9998955067920584</v>
      </c>
    </row>
    <row r="101" spans="1:10" ht="16.5" customHeight="1">
      <c r="A101" s="340"/>
      <c r="B101" s="346" t="s">
        <v>9</v>
      </c>
      <c r="C101" s="342" t="s">
        <v>47</v>
      </c>
      <c r="D101" s="343" t="s">
        <v>228</v>
      </c>
      <c r="E101" s="343" t="s">
        <v>357</v>
      </c>
      <c r="F101" s="344" t="s">
        <v>82</v>
      </c>
      <c r="G101" s="344">
        <v>221</v>
      </c>
      <c r="H101" s="846">
        <v>0.72</v>
      </c>
      <c r="I101" s="289">
        <v>0.719</v>
      </c>
      <c r="J101" s="834">
        <v>1</v>
      </c>
    </row>
    <row r="102" spans="1:10" ht="15.75">
      <c r="A102" s="340"/>
      <c r="B102" s="347" t="s">
        <v>69</v>
      </c>
      <c r="C102" s="342">
        <v>909</v>
      </c>
      <c r="D102" s="343" t="s">
        <v>228</v>
      </c>
      <c r="E102" s="343" t="s">
        <v>357</v>
      </c>
      <c r="F102" s="344" t="s">
        <v>82</v>
      </c>
      <c r="G102" s="344" t="s">
        <v>58</v>
      </c>
      <c r="H102" s="290">
        <v>8.85</v>
      </c>
      <c r="I102" s="289">
        <v>8.85</v>
      </c>
      <c r="J102" s="834">
        <f aca="true" t="shared" si="6" ref="J102:J132">I102/H102</f>
        <v>1</v>
      </c>
    </row>
    <row r="103" spans="1:10" ht="21" customHeight="1">
      <c r="A103" s="340"/>
      <c r="B103" s="341" t="s">
        <v>96</v>
      </c>
      <c r="C103" s="342">
        <v>909</v>
      </c>
      <c r="D103" s="343" t="s">
        <v>228</v>
      </c>
      <c r="E103" s="343" t="s">
        <v>357</v>
      </c>
      <c r="F103" s="344" t="s">
        <v>95</v>
      </c>
      <c r="G103" s="344"/>
      <c r="H103" s="290">
        <f>H118</f>
        <v>0.44</v>
      </c>
      <c r="I103" s="290">
        <f>I118</f>
        <v>0.44</v>
      </c>
      <c r="J103" s="834">
        <f t="shared" si="6"/>
        <v>1</v>
      </c>
    </row>
    <row r="104" spans="1:10" ht="15.75" hidden="1">
      <c r="A104" s="348"/>
      <c r="B104" s="349" t="s">
        <v>200</v>
      </c>
      <c r="C104" s="350">
        <v>909</v>
      </c>
      <c r="D104" s="351" t="s">
        <v>228</v>
      </c>
      <c r="E104" s="351" t="s">
        <v>357</v>
      </c>
      <c r="F104" s="352" t="s">
        <v>63</v>
      </c>
      <c r="G104" s="352"/>
      <c r="H104" s="426">
        <f>H105</f>
        <v>800</v>
      </c>
      <c r="I104" s="353">
        <v>0</v>
      </c>
      <c r="J104" s="838">
        <f t="shared" si="6"/>
        <v>0</v>
      </c>
    </row>
    <row r="105" spans="1:10" ht="47.25" customHeight="1" hidden="1">
      <c r="A105" s="354"/>
      <c r="B105" s="355" t="s">
        <v>224</v>
      </c>
      <c r="C105" s="356">
        <v>909</v>
      </c>
      <c r="D105" s="357" t="s">
        <v>228</v>
      </c>
      <c r="E105" s="357" t="s">
        <v>357</v>
      </c>
      <c r="F105" s="358" t="s">
        <v>75</v>
      </c>
      <c r="G105" s="358"/>
      <c r="H105" s="427">
        <f>H106</f>
        <v>800</v>
      </c>
      <c r="I105" s="334">
        <v>0</v>
      </c>
      <c r="J105" s="834">
        <f t="shared" si="6"/>
        <v>0</v>
      </c>
    </row>
    <row r="106" spans="1:10" ht="15.75" hidden="1">
      <c r="A106" s="354"/>
      <c r="B106" s="355" t="s">
        <v>151</v>
      </c>
      <c r="C106" s="356">
        <v>909</v>
      </c>
      <c r="D106" s="357" t="s">
        <v>228</v>
      </c>
      <c r="E106" s="357" t="s">
        <v>357</v>
      </c>
      <c r="F106" s="358" t="s">
        <v>75</v>
      </c>
      <c r="G106" s="358" t="s">
        <v>154</v>
      </c>
      <c r="H106" s="427">
        <v>800</v>
      </c>
      <c r="I106" s="289">
        <v>0</v>
      </c>
      <c r="J106" s="834">
        <f t="shared" si="6"/>
        <v>0</v>
      </c>
    </row>
    <row r="107" spans="1:10" ht="30" hidden="1">
      <c r="A107" s="291"/>
      <c r="B107" s="292" t="s">
        <v>264</v>
      </c>
      <c r="C107" s="293">
        <v>909</v>
      </c>
      <c r="D107" s="288" t="s">
        <v>20</v>
      </c>
      <c r="E107" s="288" t="s">
        <v>236</v>
      </c>
      <c r="F107" s="288" t="s">
        <v>94</v>
      </c>
      <c r="G107" s="288"/>
      <c r="H107" s="289">
        <v>0</v>
      </c>
      <c r="I107" s="289">
        <v>0</v>
      </c>
      <c r="J107" s="834" t="e">
        <f t="shared" si="6"/>
        <v>#DIV/0!</v>
      </c>
    </row>
    <row r="108" spans="1:10" ht="30" hidden="1">
      <c r="A108" s="291"/>
      <c r="B108" s="292" t="s">
        <v>194</v>
      </c>
      <c r="C108" s="293">
        <v>909</v>
      </c>
      <c r="D108" s="288" t="s">
        <v>20</v>
      </c>
      <c r="E108" s="288" t="s">
        <v>236</v>
      </c>
      <c r="F108" s="288" t="s">
        <v>197</v>
      </c>
      <c r="G108" s="288"/>
      <c r="H108" s="289">
        <v>0</v>
      </c>
      <c r="I108" s="289">
        <v>0</v>
      </c>
      <c r="J108" s="834" t="e">
        <f t="shared" si="6"/>
        <v>#DIV/0!</v>
      </c>
    </row>
    <row r="109" spans="1:10" ht="30" hidden="1">
      <c r="A109" s="286"/>
      <c r="B109" s="287" t="s">
        <v>87</v>
      </c>
      <c r="C109" s="293">
        <v>909</v>
      </c>
      <c r="D109" s="288" t="s">
        <v>20</v>
      </c>
      <c r="E109" s="288" t="s">
        <v>236</v>
      </c>
      <c r="F109" s="288" t="s">
        <v>82</v>
      </c>
      <c r="G109" s="288"/>
      <c r="H109" s="289">
        <v>0</v>
      </c>
      <c r="I109" s="289">
        <v>0</v>
      </c>
      <c r="J109" s="834" t="e">
        <f t="shared" si="6"/>
        <v>#DIV/0!</v>
      </c>
    </row>
    <row r="110" spans="1:10" ht="15.75" hidden="1">
      <c r="A110" s="291"/>
      <c r="B110" s="292" t="s">
        <v>69</v>
      </c>
      <c r="C110" s="293">
        <v>909</v>
      </c>
      <c r="D110" s="288" t="s">
        <v>20</v>
      </c>
      <c r="E110" s="288" t="s">
        <v>236</v>
      </c>
      <c r="F110" s="288" t="s">
        <v>82</v>
      </c>
      <c r="G110" s="288" t="s">
        <v>58</v>
      </c>
      <c r="H110" s="289">
        <v>0</v>
      </c>
      <c r="I110" s="290">
        <v>0</v>
      </c>
      <c r="J110" s="834" t="e">
        <f t="shared" si="6"/>
        <v>#DIV/0!</v>
      </c>
    </row>
    <row r="111" spans="1:10" ht="15.75" customHeight="1" hidden="1">
      <c r="A111" s="330" t="s">
        <v>143</v>
      </c>
      <c r="B111" s="331" t="s">
        <v>156</v>
      </c>
      <c r="C111" s="332">
        <v>909</v>
      </c>
      <c r="D111" s="333" t="s">
        <v>157</v>
      </c>
      <c r="E111" s="333"/>
      <c r="F111" s="333"/>
      <c r="G111" s="333"/>
      <c r="H111" s="334">
        <v>0</v>
      </c>
      <c r="I111" s="334">
        <v>0</v>
      </c>
      <c r="J111" s="834" t="e">
        <f t="shared" si="6"/>
        <v>#DIV/0!</v>
      </c>
    </row>
    <row r="112" spans="1:10" ht="15.75" customHeight="1" hidden="1">
      <c r="A112" s="330" t="s">
        <v>144</v>
      </c>
      <c r="B112" s="331" t="s">
        <v>158</v>
      </c>
      <c r="C112" s="332">
        <v>909</v>
      </c>
      <c r="D112" s="359" t="s">
        <v>159</v>
      </c>
      <c r="E112" s="333"/>
      <c r="F112" s="333"/>
      <c r="G112" s="333"/>
      <c r="H112" s="334">
        <v>0</v>
      </c>
      <c r="I112" s="334">
        <v>0</v>
      </c>
      <c r="J112" s="834" t="e">
        <f t="shared" si="6"/>
        <v>#DIV/0!</v>
      </c>
    </row>
    <row r="113" spans="1:10" ht="126" customHeight="1" hidden="1">
      <c r="A113" s="291"/>
      <c r="B113" s="292" t="s">
        <v>240</v>
      </c>
      <c r="C113" s="293">
        <v>909</v>
      </c>
      <c r="D113" s="342" t="s">
        <v>159</v>
      </c>
      <c r="E113" s="342" t="s">
        <v>241</v>
      </c>
      <c r="F113" s="288"/>
      <c r="G113" s="288"/>
      <c r="H113" s="289">
        <v>0</v>
      </c>
      <c r="I113" s="289">
        <v>0</v>
      </c>
      <c r="J113" s="834" t="e">
        <f t="shared" si="6"/>
        <v>#DIV/0!</v>
      </c>
    </row>
    <row r="114" spans="1:10" ht="30" hidden="1">
      <c r="A114" s="291"/>
      <c r="B114" s="292" t="s">
        <v>264</v>
      </c>
      <c r="C114" s="293">
        <v>909</v>
      </c>
      <c r="D114" s="342" t="s">
        <v>159</v>
      </c>
      <c r="E114" s="342" t="s">
        <v>241</v>
      </c>
      <c r="F114" s="288" t="s">
        <v>94</v>
      </c>
      <c r="G114" s="288"/>
      <c r="H114" s="289">
        <v>0</v>
      </c>
      <c r="I114" s="289">
        <v>0</v>
      </c>
      <c r="J114" s="834" t="e">
        <f t="shared" si="6"/>
        <v>#DIV/0!</v>
      </c>
    </row>
    <row r="115" spans="1:10" ht="30" hidden="1">
      <c r="A115" s="291"/>
      <c r="B115" s="292" t="s">
        <v>194</v>
      </c>
      <c r="C115" s="293">
        <v>909</v>
      </c>
      <c r="D115" s="342" t="s">
        <v>159</v>
      </c>
      <c r="E115" s="342" t="s">
        <v>241</v>
      </c>
      <c r="F115" s="288" t="s">
        <v>197</v>
      </c>
      <c r="G115" s="288"/>
      <c r="H115" s="289">
        <v>0</v>
      </c>
      <c r="I115" s="289">
        <v>0</v>
      </c>
      <c r="J115" s="834" t="e">
        <f t="shared" si="6"/>
        <v>#DIV/0!</v>
      </c>
    </row>
    <row r="116" spans="1:10" ht="30" hidden="1">
      <c r="A116" s="286"/>
      <c r="B116" s="287" t="s">
        <v>87</v>
      </c>
      <c r="C116" s="293">
        <v>909</v>
      </c>
      <c r="D116" s="342" t="s">
        <v>159</v>
      </c>
      <c r="E116" s="342" t="s">
        <v>241</v>
      </c>
      <c r="F116" s="288" t="s">
        <v>82</v>
      </c>
      <c r="G116" s="288"/>
      <c r="H116" s="289">
        <v>0</v>
      </c>
      <c r="I116" s="289">
        <v>0</v>
      </c>
      <c r="J116" s="834" t="e">
        <f t="shared" si="6"/>
        <v>#DIV/0!</v>
      </c>
    </row>
    <row r="117" spans="1:10" ht="15.75" hidden="1">
      <c r="A117" s="291"/>
      <c r="B117" s="292" t="s">
        <v>69</v>
      </c>
      <c r="C117" s="293">
        <v>909</v>
      </c>
      <c r="D117" s="342" t="s">
        <v>159</v>
      </c>
      <c r="E117" s="342" t="s">
        <v>241</v>
      </c>
      <c r="F117" s="288" t="s">
        <v>82</v>
      </c>
      <c r="G117" s="288" t="s">
        <v>58</v>
      </c>
      <c r="H117" s="289">
        <v>0</v>
      </c>
      <c r="I117" s="290">
        <v>0</v>
      </c>
      <c r="J117" s="834" t="e">
        <f t="shared" si="6"/>
        <v>#DIV/0!</v>
      </c>
    </row>
    <row r="118" spans="1:10" ht="15.75">
      <c r="A118" s="291"/>
      <c r="B118" s="292" t="s">
        <v>200</v>
      </c>
      <c r="C118" s="293">
        <v>909</v>
      </c>
      <c r="D118" s="288" t="s">
        <v>228</v>
      </c>
      <c r="E118" s="343" t="s">
        <v>357</v>
      </c>
      <c r="F118" s="288" t="s">
        <v>63</v>
      </c>
      <c r="G118" s="288"/>
      <c r="H118" s="289">
        <f>H119</f>
        <v>0.44</v>
      </c>
      <c r="I118" s="289">
        <f>I119</f>
        <v>0.44</v>
      </c>
      <c r="J118" s="834">
        <f t="shared" si="6"/>
        <v>1</v>
      </c>
    </row>
    <row r="119" spans="1:10" ht="19.5" customHeight="1">
      <c r="A119" s="291"/>
      <c r="B119" s="360" t="s">
        <v>224</v>
      </c>
      <c r="C119" s="293">
        <v>909</v>
      </c>
      <c r="D119" s="288" t="s">
        <v>228</v>
      </c>
      <c r="E119" s="343" t="s">
        <v>357</v>
      </c>
      <c r="F119" s="288" t="s">
        <v>75</v>
      </c>
      <c r="G119" s="288"/>
      <c r="H119" s="289">
        <f>H120</f>
        <v>0.44</v>
      </c>
      <c r="I119" s="289">
        <f>I120</f>
        <v>0.44</v>
      </c>
      <c r="J119" s="834">
        <f t="shared" si="6"/>
        <v>1</v>
      </c>
    </row>
    <row r="120" spans="1:10" ht="19.5" customHeight="1">
      <c r="A120" s="291"/>
      <c r="B120" s="292" t="s">
        <v>151</v>
      </c>
      <c r="C120" s="293">
        <v>909</v>
      </c>
      <c r="D120" s="288" t="s">
        <v>228</v>
      </c>
      <c r="E120" s="343" t="s">
        <v>357</v>
      </c>
      <c r="F120" s="288" t="s">
        <v>75</v>
      </c>
      <c r="G120" s="288" t="s">
        <v>154</v>
      </c>
      <c r="H120" s="289">
        <v>0.44</v>
      </c>
      <c r="I120" s="289">
        <v>0.44</v>
      </c>
      <c r="J120" s="834">
        <f t="shared" si="6"/>
        <v>1</v>
      </c>
    </row>
    <row r="121" spans="1:10" ht="49.5" customHeight="1">
      <c r="A121" s="391" t="s">
        <v>359</v>
      </c>
      <c r="B121" s="392" t="s">
        <v>109</v>
      </c>
      <c r="C121" s="393">
        <v>909</v>
      </c>
      <c r="D121" s="394" t="s">
        <v>228</v>
      </c>
      <c r="E121" s="394" t="s">
        <v>123</v>
      </c>
      <c r="F121" s="395"/>
      <c r="G121" s="395"/>
      <c r="H121" s="425">
        <f aca="true" t="shared" si="7" ref="H121:I123">H122</f>
        <v>8.1</v>
      </c>
      <c r="I121" s="425">
        <f t="shared" si="7"/>
        <v>8.1</v>
      </c>
      <c r="J121" s="835">
        <f t="shared" si="6"/>
        <v>1</v>
      </c>
    </row>
    <row r="122" spans="1:10" ht="28.5" customHeight="1">
      <c r="A122" s="340"/>
      <c r="B122" s="341" t="s">
        <v>496</v>
      </c>
      <c r="C122" s="342">
        <v>909</v>
      </c>
      <c r="D122" s="343" t="s">
        <v>228</v>
      </c>
      <c r="E122" s="343" t="s">
        <v>123</v>
      </c>
      <c r="F122" s="344" t="s">
        <v>94</v>
      </c>
      <c r="G122" s="344"/>
      <c r="H122" s="289">
        <f t="shared" si="7"/>
        <v>8.1</v>
      </c>
      <c r="I122" s="289">
        <f t="shared" si="7"/>
        <v>8.1</v>
      </c>
      <c r="J122" s="834">
        <f t="shared" si="6"/>
        <v>1</v>
      </c>
    </row>
    <row r="123" spans="1:10" ht="19.5" customHeight="1">
      <c r="A123" s="340"/>
      <c r="B123" s="341" t="s">
        <v>194</v>
      </c>
      <c r="C123" s="342">
        <v>909</v>
      </c>
      <c r="D123" s="343" t="s">
        <v>228</v>
      </c>
      <c r="E123" s="343" t="s">
        <v>123</v>
      </c>
      <c r="F123" s="344" t="s">
        <v>197</v>
      </c>
      <c r="G123" s="344"/>
      <c r="H123" s="289">
        <f t="shared" si="7"/>
        <v>8.1</v>
      </c>
      <c r="I123" s="289">
        <f t="shared" si="7"/>
        <v>8.1</v>
      </c>
      <c r="J123" s="834">
        <f t="shared" si="6"/>
        <v>1</v>
      </c>
    </row>
    <row r="124" spans="1:10" ht="19.5" customHeight="1">
      <c r="A124" s="364"/>
      <c r="B124" s="346" t="s">
        <v>87</v>
      </c>
      <c r="C124" s="342">
        <v>909</v>
      </c>
      <c r="D124" s="343" t="s">
        <v>228</v>
      </c>
      <c r="E124" s="343" t="s">
        <v>123</v>
      </c>
      <c r="F124" s="344" t="s">
        <v>82</v>
      </c>
      <c r="G124" s="344"/>
      <c r="H124" s="289">
        <f>H125</f>
        <v>8.1</v>
      </c>
      <c r="I124" s="289">
        <f>I125</f>
        <v>8.1</v>
      </c>
      <c r="J124" s="834">
        <f t="shared" si="6"/>
        <v>1</v>
      </c>
    </row>
    <row r="125" spans="1:10" ht="16.5" customHeight="1">
      <c r="A125" s="365"/>
      <c r="B125" s="346" t="s">
        <v>71</v>
      </c>
      <c r="C125" s="342">
        <v>909</v>
      </c>
      <c r="D125" s="343" t="s">
        <v>228</v>
      </c>
      <c r="E125" s="343" t="s">
        <v>123</v>
      </c>
      <c r="F125" s="344" t="s">
        <v>82</v>
      </c>
      <c r="G125" s="344">
        <v>346</v>
      </c>
      <c r="H125" s="289">
        <v>8.1</v>
      </c>
      <c r="I125" s="290">
        <v>8.1</v>
      </c>
      <c r="J125" s="834">
        <f t="shared" si="6"/>
        <v>1</v>
      </c>
    </row>
    <row r="126" spans="1:10" ht="24" customHeight="1">
      <c r="A126" s="869" t="s">
        <v>321</v>
      </c>
      <c r="B126" s="873" t="s">
        <v>156</v>
      </c>
      <c r="C126" s="874">
        <v>909</v>
      </c>
      <c r="D126" s="875" t="s">
        <v>157</v>
      </c>
      <c r="E126" s="875"/>
      <c r="F126" s="876"/>
      <c r="G126" s="876"/>
      <c r="H126" s="877">
        <f>H127+H133</f>
        <v>345.6</v>
      </c>
      <c r="I126" s="877">
        <f>I127+I133</f>
        <v>345.48</v>
      </c>
      <c r="J126" s="868">
        <f t="shared" si="6"/>
        <v>0.9996527777777777</v>
      </c>
    </row>
    <row r="127" spans="1:10" ht="22.5" customHeight="1">
      <c r="A127" s="869" t="s">
        <v>360</v>
      </c>
      <c r="B127" s="873" t="s">
        <v>158</v>
      </c>
      <c r="C127" s="874">
        <v>909</v>
      </c>
      <c r="D127" s="878" t="s">
        <v>159</v>
      </c>
      <c r="E127" s="875"/>
      <c r="F127" s="876"/>
      <c r="G127" s="876"/>
      <c r="H127" s="877">
        <f>H128</f>
        <v>226</v>
      </c>
      <c r="I127" s="877">
        <f>I128</f>
        <v>225.88</v>
      </c>
      <c r="J127" s="868">
        <f t="shared" si="6"/>
        <v>0.9994690265486725</v>
      </c>
    </row>
    <row r="128" spans="1:10" ht="72" customHeight="1">
      <c r="A128" s="317" t="s">
        <v>361</v>
      </c>
      <c r="B128" s="392" t="s">
        <v>240</v>
      </c>
      <c r="C128" s="393">
        <v>909</v>
      </c>
      <c r="D128" s="396" t="s">
        <v>159</v>
      </c>
      <c r="E128" s="396" t="s">
        <v>362</v>
      </c>
      <c r="F128" s="395"/>
      <c r="G128" s="395"/>
      <c r="H128" s="425">
        <f>H130</f>
        <v>226</v>
      </c>
      <c r="I128" s="425">
        <f>I130</f>
        <v>225.88</v>
      </c>
      <c r="J128" s="833">
        <f t="shared" si="6"/>
        <v>0.9994690265486725</v>
      </c>
    </row>
    <row r="129" spans="1:10" ht="30.75" customHeight="1">
      <c r="A129" s="340"/>
      <c r="B129" s="341" t="s">
        <v>496</v>
      </c>
      <c r="C129" s="342">
        <v>909</v>
      </c>
      <c r="D129" s="366" t="s">
        <v>159</v>
      </c>
      <c r="E129" s="366" t="s">
        <v>362</v>
      </c>
      <c r="F129" s="344" t="s">
        <v>94</v>
      </c>
      <c r="G129" s="344"/>
      <c r="H129" s="290">
        <f>H130</f>
        <v>226</v>
      </c>
      <c r="I129" s="290">
        <f>I130</f>
        <v>225.88</v>
      </c>
      <c r="J129" s="834">
        <f t="shared" si="6"/>
        <v>0.9994690265486725</v>
      </c>
    </row>
    <row r="130" spans="1:10" ht="34.5" customHeight="1">
      <c r="A130" s="340"/>
      <c r="B130" s="341" t="s">
        <v>194</v>
      </c>
      <c r="C130" s="342">
        <v>909</v>
      </c>
      <c r="D130" s="366" t="s">
        <v>159</v>
      </c>
      <c r="E130" s="366" t="s">
        <v>362</v>
      </c>
      <c r="F130" s="344" t="s">
        <v>197</v>
      </c>
      <c r="G130" s="344"/>
      <c r="H130" s="290">
        <f>H132</f>
        <v>226</v>
      </c>
      <c r="I130" s="290">
        <f>I132</f>
        <v>225.88</v>
      </c>
      <c r="J130" s="834">
        <f t="shared" si="6"/>
        <v>0.9994690265486725</v>
      </c>
    </row>
    <row r="131" spans="1:10" ht="33.75" customHeight="1">
      <c r="A131" s="365"/>
      <c r="B131" s="346" t="s">
        <v>87</v>
      </c>
      <c r="C131" s="342">
        <v>909</v>
      </c>
      <c r="D131" s="366" t="s">
        <v>159</v>
      </c>
      <c r="E131" s="366" t="s">
        <v>362</v>
      </c>
      <c r="F131" s="344" t="s">
        <v>82</v>
      </c>
      <c r="G131" s="344"/>
      <c r="H131" s="290">
        <f>H132</f>
        <v>226</v>
      </c>
      <c r="I131" s="290">
        <f>I132</f>
        <v>225.88</v>
      </c>
      <c r="J131" s="834">
        <f t="shared" si="6"/>
        <v>0.9994690265486725</v>
      </c>
    </row>
    <row r="132" spans="1:10" ht="18" customHeight="1">
      <c r="A132" s="367"/>
      <c r="B132" s="341" t="s">
        <v>69</v>
      </c>
      <c r="C132" s="342">
        <v>909</v>
      </c>
      <c r="D132" s="366" t="s">
        <v>159</v>
      </c>
      <c r="E132" s="366" t="s">
        <v>362</v>
      </c>
      <c r="F132" s="344" t="s">
        <v>82</v>
      </c>
      <c r="G132" s="344" t="s">
        <v>58</v>
      </c>
      <c r="H132" s="285">
        <v>226</v>
      </c>
      <c r="I132" s="290">
        <v>225.88</v>
      </c>
      <c r="J132" s="834">
        <f t="shared" si="6"/>
        <v>0.9994690265486725</v>
      </c>
    </row>
    <row r="133" spans="1:10" ht="32.25" customHeight="1">
      <c r="A133" s="397" t="s">
        <v>410</v>
      </c>
      <c r="B133" s="398" t="s">
        <v>125</v>
      </c>
      <c r="C133" s="399">
        <v>909</v>
      </c>
      <c r="D133" s="400" t="s">
        <v>363</v>
      </c>
      <c r="E133" s="400" t="s">
        <v>364</v>
      </c>
      <c r="F133" s="401"/>
      <c r="G133" s="401"/>
      <c r="H133" s="402">
        <f aca="true" t="shared" si="8" ref="H133:I136">H134</f>
        <v>119.6</v>
      </c>
      <c r="I133" s="402">
        <f t="shared" si="8"/>
        <v>119.6</v>
      </c>
      <c r="J133" s="833">
        <f aca="true" t="shared" si="9" ref="J133:J147">I133/H133</f>
        <v>1</v>
      </c>
    </row>
    <row r="134" spans="1:10" ht="32.25" customHeight="1">
      <c r="A134" s="307"/>
      <c r="B134" s="292" t="s">
        <v>264</v>
      </c>
      <c r="C134" s="303">
        <v>909</v>
      </c>
      <c r="D134" s="304" t="s">
        <v>363</v>
      </c>
      <c r="E134" s="304" t="s">
        <v>364</v>
      </c>
      <c r="F134" s="305">
        <v>200</v>
      </c>
      <c r="G134" s="305"/>
      <c r="H134" s="306">
        <f t="shared" si="8"/>
        <v>119.6</v>
      </c>
      <c r="I134" s="306">
        <f t="shared" si="8"/>
        <v>119.6</v>
      </c>
      <c r="J134" s="834">
        <f t="shared" si="9"/>
        <v>1</v>
      </c>
    </row>
    <row r="135" spans="1:10" ht="30">
      <c r="A135" s="307"/>
      <c r="B135" s="292" t="s">
        <v>194</v>
      </c>
      <c r="C135" s="303">
        <v>909</v>
      </c>
      <c r="D135" s="304" t="s">
        <v>363</v>
      </c>
      <c r="E135" s="304" t="s">
        <v>364</v>
      </c>
      <c r="F135" s="305">
        <v>240</v>
      </c>
      <c r="G135" s="305"/>
      <c r="H135" s="306">
        <f t="shared" si="8"/>
        <v>119.6</v>
      </c>
      <c r="I135" s="306">
        <f t="shared" si="8"/>
        <v>119.6</v>
      </c>
      <c r="J135" s="834">
        <f t="shared" si="9"/>
        <v>1</v>
      </c>
    </row>
    <row r="136" spans="1:10" ht="35.25" customHeight="1">
      <c r="A136" s="307"/>
      <c r="B136" s="292" t="s">
        <v>87</v>
      </c>
      <c r="C136" s="303">
        <v>909</v>
      </c>
      <c r="D136" s="304" t="s">
        <v>363</v>
      </c>
      <c r="E136" s="304" t="s">
        <v>364</v>
      </c>
      <c r="F136" s="305">
        <v>244</v>
      </c>
      <c r="G136" s="305"/>
      <c r="H136" s="306">
        <f t="shared" si="8"/>
        <v>119.6</v>
      </c>
      <c r="I136" s="306">
        <f t="shared" si="8"/>
        <v>119.6</v>
      </c>
      <c r="J136" s="834">
        <f t="shared" si="9"/>
        <v>1</v>
      </c>
    </row>
    <row r="137" spans="1:10" ht="21" customHeight="1">
      <c r="A137" s="307"/>
      <c r="B137" s="308" t="s">
        <v>242</v>
      </c>
      <c r="C137" s="303">
        <v>909</v>
      </c>
      <c r="D137" s="304" t="s">
        <v>363</v>
      </c>
      <c r="E137" s="304" t="s">
        <v>364</v>
      </c>
      <c r="F137" s="305">
        <v>244</v>
      </c>
      <c r="G137" s="305">
        <v>310</v>
      </c>
      <c r="H137" s="306">
        <v>119.6</v>
      </c>
      <c r="I137" s="290">
        <v>119.6</v>
      </c>
      <c r="J137" s="834">
        <f t="shared" si="9"/>
        <v>1</v>
      </c>
    </row>
    <row r="138" spans="1:10" ht="31.5" customHeight="1" hidden="1">
      <c r="A138" s="369" t="s">
        <v>147</v>
      </c>
      <c r="B138" s="370" t="s">
        <v>243</v>
      </c>
      <c r="C138" s="368" t="s">
        <v>47</v>
      </c>
      <c r="D138" s="368" t="s">
        <v>258</v>
      </c>
      <c r="E138" s="368"/>
      <c r="F138" s="371"/>
      <c r="G138" s="371"/>
      <c r="H138" s="372">
        <v>0</v>
      </c>
      <c r="I138" s="372">
        <v>0</v>
      </c>
      <c r="J138" s="837" t="e">
        <f t="shared" si="9"/>
        <v>#DIV/0!</v>
      </c>
    </row>
    <row r="139" spans="1:10" ht="31.5" customHeight="1" hidden="1">
      <c r="A139" s="369" t="s">
        <v>148</v>
      </c>
      <c r="B139" s="370" t="s">
        <v>244</v>
      </c>
      <c r="C139" s="368" t="s">
        <v>47</v>
      </c>
      <c r="D139" s="368" t="s">
        <v>163</v>
      </c>
      <c r="E139" s="368"/>
      <c r="F139" s="371"/>
      <c r="G139" s="371"/>
      <c r="H139" s="372">
        <v>0</v>
      </c>
      <c r="I139" s="372">
        <v>0</v>
      </c>
      <c r="J139" s="837" t="e">
        <f t="shared" si="9"/>
        <v>#DIV/0!</v>
      </c>
    </row>
    <row r="140" spans="1:10" ht="45" hidden="1">
      <c r="A140" s="307"/>
      <c r="B140" s="308" t="s">
        <v>164</v>
      </c>
      <c r="C140" s="304" t="s">
        <v>47</v>
      </c>
      <c r="D140" s="304" t="s">
        <v>163</v>
      </c>
      <c r="E140" s="304" t="s">
        <v>245</v>
      </c>
      <c r="F140" s="305"/>
      <c r="G140" s="305"/>
      <c r="H140" s="306">
        <v>0</v>
      </c>
      <c r="I140" s="306">
        <v>0</v>
      </c>
      <c r="J140" s="834" t="e">
        <f t="shared" si="9"/>
        <v>#DIV/0!</v>
      </c>
    </row>
    <row r="141" spans="1:10" ht="30" hidden="1">
      <c r="A141" s="307"/>
      <c r="B141" s="308" t="s">
        <v>126</v>
      </c>
      <c r="C141" s="304" t="s">
        <v>47</v>
      </c>
      <c r="D141" s="304" t="s">
        <v>163</v>
      </c>
      <c r="E141" s="304" t="s">
        <v>245</v>
      </c>
      <c r="F141" s="304" t="s">
        <v>197</v>
      </c>
      <c r="G141" s="305"/>
      <c r="H141" s="306">
        <v>0</v>
      </c>
      <c r="I141" s="306">
        <v>0</v>
      </c>
      <c r="J141" s="834" t="e">
        <f t="shared" si="9"/>
        <v>#DIV/0!</v>
      </c>
    </row>
    <row r="142" spans="1:10" ht="47.25" customHeight="1" hidden="1">
      <c r="A142" s="307"/>
      <c r="B142" s="308" t="s">
        <v>238</v>
      </c>
      <c r="C142" s="304" t="s">
        <v>47</v>
      </c>
      <c r="D142" s="304" t="s">
        <v>163</v>
      </c>
      <c r="E142" s="304" t="s">
        <v>245</v>
      </c>
      <c r="F142" s="304" t="s">
        <v>82</v>
      </c>
      <c r="G142" s="305"/>
      <c r="H142" s="306">
        <v>0</v>
      </c>
      <c r="I142" s="306">
        <v>0</v>
      </c>
      <c r="J142" s="834" t="e">
        <f t="shared" si="9"/>
        <v>#DIV/0!</v>
      </c>
    </row>
    <row r="143" spans="1:10" ht="15.75" hidden="1">
      <c r="A143" s="307"/>
      <c r="B143" s="308" t="s">
        <v>246</v>
      </c>
      <c r="C143" s="304" t="s">
        <v>47</v>
      </c>
      <c r="D143" s="304" t="s">
        <v>163</v>
      </c>
      <c r="E143" s="304" t="s">
        <v>245</v>
      </c>
      <c r="F143" s="304" t="s">
        <v>82</v>
      </c>
      <c r="G143" s="305">
        <v>226</v>
      </c>
      <c r="H143" s="306">
        <v>0</v>
      </c>
      <c r="I143" s="290">
        <v>0</v>
      </c>
      <c r="J143" s="834" t="e">
        <f t="shared" si="9"/>
        <v>#DIV/0!</v>
      </c>
    </row>
    <row r="144" spans="1:10" ht="15.75">
      <c r="A144" s="879" t="s">
        <v>365</v>
      </c>
      <c r="B144" s="880" t="s">
        <v>22</v>
      </c>
      <c r="C144" s="881">
        <v>909</v>
      </c>
      <c r="D144" s="882" t="s">
        <v>23</v>
      </c>
      <c r="E144" s="883"/>
      <c r="F144" s="884"/>
      <c r="G144" s="884"/>
      <c r="H144" s="885">
        <f aca="true" t="shared" si="10" ref="H144:I148">H145</f>
        <v>38346.77</v>
      </c>
      <c r="I144" s="885">
        <f t="shared" si="10"/>
        <v>38302.003000000004</v>
      </c>
      <c r="J144" s="886">
        <f t="shared" si="9"/>
        <v>0.9988325744254342</v>
      </c>
    </row>
    <row r="145" spans="1:10" ht="15.75">
      <c r="A145" s="887" t="s">
        <v>366</v>
      </c>
      <c r="B145" s="888" t="s">
        <v>25</v>
      </c>
      <c r="C145" s="881">
        <v>909</v>
      </c>
      <c r="D145" s="882" t="s">
        <v>26</v>
      </c>
      <c r="E145" s="883"/>
      <c r="F145" s="884"/>
      <c r="G145" s="884" t="s">
        <v>234</v>
      </c>
      <c r="H145" s="885">
        <f>H146</f>
        <v>38346.77</v>
      </c>
      <c r="I145" s="885">
        <f>I146</f>
        <v>38302.003000000004</v>
      </c>
      <c r="J145" s="886">
        <f t="shared" si="9"/>
        <v>0.9988325744254342</v>
      </c>
    </row>
    <row r="146" spans="1:10" ht="15.75">
      <c r="A146" s="397" t="s">
        <v>367</v>
      </c>
      <c r="B146" s="403" t="s">
        <v>160</v>
      </c>
      <c r="C146" s="400">
        <v>909</v>
      </c>
      <c r="D146" s="404" t="s">
        <v>26</v>
      </c>
      <c r="E146" s="404" t="s">
        <v>368</v>
      </c>
      <c r="F146" s="405"/>
      <c r="G146" s="405"/>
      <c r="H146" s="428">
        <f t="shared" si="10"/>
        <v>38346.77</v>
      </c>
      <c r="I146" s="428">
        <f t="shared" si="10"/>
        <v>38302.003000000004</v>
      </c>
      <c r="J146" s="839">
        <f t="shared" si="9"/>
        <v>0.9988325744254342</v>
      </c>
    </row>
    <row r="147" spans="1:10" ht="30">
      <c r="A147" s="373"/>
      <c r="B147" s="374" t="s">
        <v>496</v>
      </c>
      <c r="C147" s="304">
        <v>909</v>
      </c>
      <c r="D147" s="375" t="s">
        <v>26</v>
      </c>
      <c r="E147" s="375" t="s">
        <v>368</v>
      </c>
      <c r="F147" s="376">
        <v>200</v>
      </c>
      <c r="G147" s="376"/>
      <c r="H147" s="429">
        <f t="shared" si="10"/>
        <v>38346.77</v>
      </c>
      <c r="I147" s="429">
        <f t="shared" si="10"/>
        <v>38302.003000000004</v>
      </c>
      <c r="J147" s="377">
        <f t="shared" si="9"/>
        <v>0.9988325744254342</v>
      </c>
    </row>
    <row r="148" spans="1:10" ht="30">
      <c r="A148" s="377"/>
      <c r="B148" s="374" t="s">
        <v>239</v>
      </c>
      <c r="C148" s="304">
        <v>909</v>
      </c>
      <c r="D148" s="375" t="s">
        <v>26</v>
      </c>
      <c r="E148" s="375" t="s">
        <v>368</v>
      </c>
      <c r="F148" s="376">
        <v>240</v>
      </c>
      <c r="G148" s="376"/>
      <c r="H148" s="429">
        <f t="shared" si="10"/>
        <v>38346.77</v>
      </c>
      <c r="I148" s="429">
        <f t="shared" si="10"/>
        <v>38302.003000000004</v>
      </c>
      <c r="J148" s="377">
        <f aca="true" t="shared" si="11" ref="J148:J153">I148/H148</f>
        <v>0.9988325744254342</v>
      </c>
    </row>
    <row r="149" spans="1:10" ht="15.75">
      <c r="A149" s="377"/>
      <c r="B149" s="374" t="s">
        <v>369</v>
      </c>
      <c r="C149" s="304">
        <v>909</v>
      </c>
      <c r="D149" s="375" t="s">
        <v>26</v>
      </c>
      <c r="E149" s="375" t="s">
        <v>368</v>
      </c>
      <c r="F149" s="376">
        <v>244</v>
      </c>
      <c r="G149" s="376"/>
      <c r="H149" s="429">
        <f>SUM(H150:H153)</f>
        <v>38346.77</v>
      </c>
      <c r="I149" s="429">
        <f>SUM(I150:I153)</f>
        <v>38302.003000000004</v>
      </c>
      <c r="J149" s="377">
        <f t="shared" si="11"/>
        <v>0.9988325744254342</v>
      </c>
    </row>
    <row r="150" spans="1:10" ht="15.75">
      <c r="A150" s="377"/>
      <c r="B150" s="374" t="s">
        <v>242</v>
      </c>
      <c r="C150" s="304">
        <v>909</v>
      </c>
      <c r="D150" s="375" t="s">
        <v>26</v>
      </c>
      <c r="E150" s="375" t="s">
        <v>368</v>
      </c>
      <c r="F150" s="376">
        <v>244</v>
      </c>
      <c r="G150" s="376">
        <v>225</v>
      </c>
      <c r="H150" s="429">
        <v>628.758</v>
      </c>
      <c r="I150" s="429">
        <v>628.757</v>
      </c>
      <c r="J150" s="377">
        <f t="shared" si="11"/>
        <v>0.9999984095629796</v>
      </c>
    </row>
    <row r="151" spans="1:10" ht="15.75">
      <c r="A151" s="377"/>
      <c r="B151" s="374" t="s">
        <v>370</v>
      </c>
      <c r="C151" s="304">
        <v>909</v>
      </c>
      <c r="D151" s="375" t="s">
        <v>26</v>
      </c>
      <c r="E151" s="375" t="s">
        <v>368</v>
      </c>
      <c r="F151" s="376">
        <v>244</v>
      </c>
      <c r="G151" s="376" t="s">
        <v>58</v>
      </c>
      <c r="H151" s="429">
        <v>28519.183</v>
      </c>
      <c r="I151" s="429">
        <v>28519.182</v>
      </c>
      <c r="J151" s="377">
        <f t="shared" si="11"/>
        <v>0.999999964935882</v>
      </c>
    </row>
    <row r="152" spans="1:10" ht="21.75" customHeight="1">
      <c r="A152" s="377"/>
      <c r="B152" s="374" t="s">
        <v>70</v>
      </c>
      <c r="C152" s="304">
        <v>909</v>
      </c>
      <c r="D152" s="375" t="s">
        <v>26</v>
      </c>
      <c r="E152" s="375" t="s">
        <v>368</v>
      </c>
      <c r="F152" s="376">
        <v>244</v>
      </c>
      <c r="G152" s="376">
        <v>310</v>
      </c>
      <c r="H152" s="289">
        <v>8864.017</v>
      </c>
      <c r="I152" s="429">
        <v>8819.253</v>
      </c>
      <c r="J152" s="377">
        <f t="shared" si="11"/>
        <v>0.9949499194326907</v>
      </c>
    </row>
    <row r="153" spans="1:10" ht="19.5" customHeight="1">
      <c r="A153" s="377"/>
      <c r="B153" s="374" t="s">
        <v>71</v>
      </c>
      <c r="C153" s="304">
        <v>909</v>
      </c>
      <c r="D153" s="375" t="s">
        <v>26</v>
      </c>
      <c r="E153" s="375" t="s">
        <v>368</v>
      </c>
      <c r="F153" s="376" t="s">
        <v>82</v>
      </c>
      <c r="G153" s="376">
        <v>346</v>
      </c>
      <c r="H153" s="285">
        <v>334.812</v>
      </c>
      <c r="I153" s="429">
        <v>334.811</v>
      </c>
      <c r="J153" s="377">
        <f t="shared" si="11"/>
        <v>0.9999970132492263</v>
      </c>
    </row>
    <row r="154" spans="1:10" ht="21" customHeight="1">
      <c r="A154" s="887" t="s">
        <v>373</v>
      </c>
      <c r="B154" s="888" t="s">
        <v>243</v>
      </c>
      <c r="C154" s="881" t="s">
        <v>47</v>
      </c>
      <c r="D154" s="882" t="s">
        <v>162</v>
      </c>
      <c r="E154" s="882"/>
      <c r="F154" s="889"/>
      <c r="G154" s="889"/>
      <c r="H154" s="890">
        <f aca="true" t="shared" si="12" ref="H154:I157">H155</f>
        <v>43.356</v>
      </c>
      <c r="I154" s="890">
        <f t="shared" si="12"/>
        <v>43.356</v>
      </c>
      <c r="J154" s="891">
        <f>I154/H154</f>
        <v>1</v>
      </c>
    </row>
    <row r="155" spans="1:10" ht="24" customHeight="1">
      <c r="A155" s="887" t="s">
        <v>374</v>
      </c>
      <c r="B155" s="888" t="s">
        <v>244</v>
      </c>
      <c r="C155" s="881" t="s">
        <v>47</v>
      </c>
      <c r="D155" s="882" t="s">
        <v>163</v>
      </c>
      <c r="E155" s="882"/>
      <c r="F155" s="889"/>
      <c r="G155" s="889"/>
      <c r="H155" s="890">
        <f t="shared" si="12"/>
        <v>43.356</v>
      </c>
      <c r="I155" s="890">
        <f t="shared" si="12"/>
        <v>43.356</v>
      </c>
      <c r="J155" s="891">
        <f>I155/H155</f>
        <v>1</v>
      </c>
    </row>
    <row r="156" spans="1:10" ht="42.75">
      <c r="A156" s="397" t="s">
        <v>375</v>
      </c>
      <c r="B156" s="403" t="s">
        <v>164</v>
      </c>
      <c r="C156" s="400" t="s">
        <v>47</v>
      </c>
      <c r="D156" s="404" t="s">
        <v>163</v>
      </c>
      <c r="E156" s="404" t="s">
        <v>376</v>
      </c>
      <c r="F156" s="405"/>
      <c r="G156" s="405"/>
      <c r="H156" s="402">
        <f t="shared" si="12"/>
        <v>43.356</v>
      </c>
      <c r="I156" s="402">
        <f t="shared" si="12"/>
        <v>43.356</v>
      </c>
      <c r="J156" s="841">
        <f>I156/H156</f>
        <v>1</v>
      </c>
    </row>
    <row r="157" spans="1:10" ht="18.75" customHeight="1">
      <c r="A157" s="377"/>
      <c r="B157" s="374" t="s">
        <v>126</v>
      </c>
      <c r="C157" s="304" t="s">
        <v>47</v>
      </c>
      <c r="D157" s="375" t="s">
        <v>163</v>
      </c>
      <c r="E157" s="375" t="s">
        <v>376</v>
      </c>
      <c r="F157" s="376" t="s">
        <v>197</v>
      </c>
      <c r="G157" s="376"/>
      <c r="H157" s="285">
        <f t="shared" si="12"/>
        <v>43.356</v>
      </c>
      <c r="I157" s="285">
        <f t="shared" si="12"/>
        <v>43.356</v>
      </c>
      <c r="J157" s="439">
        <f>I157/H157</f>
        <v>1</v>
      </c>
    </row>
    <row r="158" spans="1:10" ht="20.25" customHeight="1">
      <c r="A158" s="377"/>
      <c r="B158" s="374" t="s">
        <v>238</v>
      </c>
      <c r="C158" s="304" t="s">
        <v>47</v>
      </c>
      <c r="D158" s="375" t="s">
        <v>163</v>
      </c>
      <c r="E158" s="375" t="s">
        <v>376</v>
      </c>
      <c r="F158" s="376" t="s">
        <v>82</v>
      </c>
      <c r="G158" s="376"/>
      <c r="H158" s="285">
        <f>H166</f>
        <v>43.356</v>
      </c>
      <c r="I158" s="285">
        <f>I166</f>
        <v>43.356</v>
      </c>
      <c r="J158" s="439">
        <f aca="true" t="shared" si="13" ref="J158:J166">I158/H158</f>
        <v>1</v>
      </c>
    </row>
    <row r="159" spans="1:10" ht="31.5" customHeight="1" hidden="1">
      <c r="A159" s="377"/>
      <c r="B159" s="374" t="s">
        <v>246</v>
      </c>
      <c r="C159" s="304" t="s">
        <v>47</v>
      </c>
      <c r="D159" s="375" t="s">
        <v>163</v>
      </c>
      <c r="E159" s="375" t="s">
        <v>376</v>
      </c>
      <c r="F159" s="376" t="s">
        <v>82</v>
      </c>
      <c r="G159" s="376">
        <v>226</v>
      </c>
      <c r="H159" s="430">
        <f>45000-5175</f>
        <v>39825</v>
      </c>
      <c r="I159" s="429">
        <f>39825</f>
        <v>39825</v>
      </c>
      <c r="J159" s="439">
        <f t="shared" si="13"/>
        <v>1</v>
      </c>
    </row>
    <row r="160" spans="1:10" ht="15.75" customHeight="1" hidden="1">
      <c r="A160" s="377"/>
      <c r="B160" s="374" t="s">
        <v>71</v>
      </c>
      <c r="C160" s="304" t="s">
        <v>47</v>
      </c>
      <c r="D160" s="375" t="s">
        <v>163</v>
      </c>
      <c r="E160" s="375" t="s">
        <v>245</v>
      </c>
      <c r="F160" s="376" t="s">
        <v>82</v>
      </c>
      <c r="G160" s="376">
        <v>346</v>
      </c>
      <c r="H160" s="285">
        <v>0</v>
      </c>
      <c r="I160" s="429"/>
      <c r="J160" s="439" t="e">
        <f t="shared" si="13"/>
        <v>#DIV/0!</v>
      </c>
    </row>
    <row r="161" spans="1:10" ht="31.5" customHeight="1" hidden="1">
      <c r="A161" s="379" t="s">
        <v>377</v>
      </c>
      <c r="B161" s="378" t="s">
        <v>27</v>
      </c>
      <c r="C161" s="380">
        <v>909</v>
      </c>
      <c r="D161" s="381" t="s">
        <v>28</v>
      </c>
      <c r="E161" s="381"/>
      <c r="F161" s="382"/>
      <c r="G161" s="382"/>
      <c r="H161" s="431" t="e">
        <f>H162+H174+H182</f>
        <v>#REF!</v>
      </c>
      <c r="I161" s="431" t="e">
        <f>I162+I174+I182</f>
        <v>#REF!</v>
      </c>
      <c r="J161" s="439" t="e">
        <f t="shared" si="13"/>
        <v>#REF!</v>
      </c>
    </row>
    <row r="162" spans="1:10" ht="31.5" customHeight="1" hidden="1">
      <c r="A162" s="361" t="s">
        <v>378</v>
      </c>
      <c r="B162" s="362" t="s">
        <v>86</v>
      </c>
      <c r="C162" s="363">
        <v>909</v>
      </c>
      <c r="D162" s="383" t="s">
        <v>85</v>
      </c>
      <c r="E162" s="383"/>
      <c r="F162" s="384"/>
      <c r="G162" s="384"/>
      <c r="H162" s="432" t="e">
        <f aca="true" t="shared" si="14" ref="H162:I164">H163</f>
        <v>#REF!</v>
      </c>
      <c r="I162" s="432" t="e">
        <f t="shared" si="14"/>
        <v>#REF!</v>
      </c>
      <c r="J162" s="439" t="e">
        <f t="shared" si="13"/>
        <v>#REF!</v>
      </c>
    </row>
    <row r="163" spans="1:10" ht="15.75" customHeight="1" hidden="1">
      <c r="A163" s="335" t="s">
        <v>379</v>
      </c>
      <c r="B163" s="336" t="s">
        <v>165</v>
      </c>
      <c r="C163" s="337">
        <v>909</v>
      </c>
      <c r="D163" s="385" t="s">
        <v>85</v>
      </c>
      <c r="E163" s="385" t="s">
        <v>380</v>
      </c>
      <c r="F163" s="386"/>
      <c r="G163" s="386"/>
      <c r="H163" s="433" t="e">
        <f t="shared" si="14"/>
        <v>#REF!</v>
      </c>
      <c r="I163" s="433" t="e">
        <f t="shared" si="14"/>
        <v>#REF!</v>
      </c>
      <c r="J163" s="439" t="e">
        <f t="shared" si="13"/>
        <v>#REF!</v>
      </c>
    </row>
    <row r="164" spans="1:10" ht="15.75" customHeight="1" hidden="1">
      <c r="A164" s="340"/>
      <c r="B164" s="341" t="s">
        <v>155</v>
      </c>
      <c r="C164" s="342">
        <v>909</v>
      </c>
      <c r="D164" s="387" t="s">
        <v>85</v>
      </c>
      <c r="E164" s="387" t="s">
        <v>380</v>
      </c>
      <c r="F164" s="388" t="s">
        <v>94</v>
      </c>
      <c r="G164" s="388"/>
      <c r="H164" s="289" t="e">
        <f t="shared" si="14"/>
        <v>#REF!</v>
      </c>
      <c r="I164" s="289" t="e">
        <f t="shared" si="14"/>
        <v>#REF!</v>
      </c>
      <c r="J164" s="439" t="e">
        <f t="shared" si="13"/>
        <v>#REF!</v>
      </c>
    </row>
    <row r="165" spans="1:10" ht="15.75" customHeight="1" hidden="1">
      <c r="A165" s="340"/>
      <c r="B165" s="341" t="s">
        <v>227</v>
      </c>
      <c r="C165" s="342">
        <v>909</v>
      </c>
      <c r="D165" s="387" t="s">
        <v>85</v>
      </c>
      <c r="E165" s="387" t="s">
        <v>380</v>
      </c>
      <c r="F165" s="388" t="s">
        <v>197</v>
      </c>
      <c r="G165" s="388"/>
      <c r="H165" s="289" t="e">
        <f>#REF!</f>
        <v>#REF!</v>
      </c>
      <c r="I165" s="289" t="e">
        <f>#REF!</f>
        <v>#REF!</v>
      </c>
      <c r="J165" s="439" t="e">
        <f t="shared" si="13"/>
        <v>#REF!</v>
      </c>
    </row>
    <row r="166" spans="1:10" ht="15.75">
      <c r="A166" s="367"/>
      <c r="B166" s="341" t="s">
        <v>69</v>
      </c>
      <c r="C166" s="342">
        <v>909</v>
      </c>
      <c r="D166" s="375" t="s">
        <v>163</v>
      </c>
      <c r="E166" s="375" t="s">
        <v>376</v>
      </c>
      <c r="F166" s="388" t="s">
        <v>82</v>
      </c>
      <c r="G166" s="388" t="s">
        <v>58</v>
      </c>
      <c r="H166" s="285">
        <v>43.356</v>
      </c>
      <c r="I166" s="290">
        <v>43.356</v>
      </c>
      <c r="J166" s="439">
        <f t="shared" si="13"/>
        <v>1</v>
      </c>
    </row>
    <row r="167" spans="1:10" ht="15.75">
      <c r="A167" s="869" t="s">
        <v>377</v>
      </c>
      <c r="B167" s="873" t="s">
        <v>27</v>
      </c>
      <c r="C167" s="874">
        <v>909</v>
      </c>
      <c r="D167" s="875" t="s">
        <v>28</v>
      </c>
      <c r="E167" s="875"/>
      <c r="F167" s="876"/>
      <c r="G167" s="876"/>
      <c r="H167" s="867">
        <f>H168+H174+H182</f>
        <v>983.994</v>
      </c>
      <c r="I167" s="867">
        <f>I168+I174+I182</f>
        <v>983.994</v>
      </c>
      <c r="J167" s="892">
        <f aca="true" t="shared" si="15" ref="J167:J202">I167/H167</f>
        <v>1</v>
      </c>
    </row>
    <row r="168" spans="1:10" ht="21.75" customHeight="1">
      <c r="A168" s="869" t="s">
        <v>378</v>
      </c>
      <c r="B168" s="873" t="s">
        <v>86</v>
      </c>
      <c r="C168" s="874">
        <v>909</v>
      </c>
      <c r="D168" s="893" t="s">
        <v>85</v>
      </c>
      <c r="E168" s="893"/>
      <c r="F168" s="894"/>
      <c r="G168" s="894"/>
      <c r="H168" s="867">
        <f aca="true" t="shared" si="16" ref="H168:I172">H169</f>
        <v>72.2</v>
      </c>
      <c r="I168" s="867">
        <f t="shared" si="16"/>
        <v>72.2</v>
      </c>
      <c r="J168" s="892">
        <f t="shared" si="15"/>
        <v>1</v>
      </c>
    </row>
    <row r="169" spans="1:10" ht="42" customHeight="1">
      <c r="A169" s="317" t="s">
        <v>379</v>
      </c>
      <c r="B169" s="392" t="s">
        <v>165</v>
      </c>
      <c r="C169" s="393">
        <v>909</v>
      </c>
      <c r="D169" s="407" t="s">
        <v>85</v>
      </c>
      <c r="E169" s="407" t="s">
        <v>380</v>
      </c>
      <c r="F169" s="408"/>
      <c r="G169" s="408"/>
      <c r="H169" s="321">
        <f t="shared" si="16"/>
        <v>72.2</v>
      </c>
      <c r="I169" s="321">
        <f t="shared" si="16"/>
        <v>72.2</v>
      </c>
      <c r="J169" s="440">
        <f t="shared" si="15"/>
        <v>1</v>
      </c>
    </row>
    <row r="170" spans="1:10" ht="27.75" customHeight="1">
      <c r="A170" s="330"/>
      <c r="B170" s="341" t="s">
        <v>496</v>
      </c>
      <c r="C170" s="342">
        <v>909</v>
      </c>
      <c r="D170" s="387" t="s">
        <v>85</v>
      </c>
      <c r="E170" s="387" t="s">
        <v>380</v>
      </c>
      <c r="F170" s="388" t="s">
        <v>94</v>
      </c>
      <c r="G170" s="388"/>
      <c r="H170" s="289">
        <f t="shared" si="16"/>
        <v>72.2</v>
      </c>
      <c r="I170" s="289">
        <f t="shared" si="16"/>
        <v>72.2</v>
      </c>
      <c r="J170" s="441">
        <f t="shared" si="15"/>
        <v>1</v>
      </c>
    </row>
    <row r="171" spans="1:10" ht="33" customHeight="1">
      <c r="A171" s="330"/>
      <c r="B171" s="341" t="s">
        <v>227</v>
      </c>
      <c r="C171" s="342">
        <v>909</v>
      </c>
      <c r="D171" s="387" t="s">
        <v>85</v>
      </c>
      <c r="E171" s="387" t="s">
        <v>380</v>
      </c>
      <c r="F171" s="388" t="s">
        <v>197</v>
      </c>
      <c r="G171" s="388"/>
      <c r="H171" s="289">
        <f t="shared" si="16"/>
        <v>72.2</v>
      </c>
      <c r="I171" s="289">
        <f t="shared" si="16"/>
        <v>72.2</v>
      </c>
      <c r="J171" s="441">
        <f t="shared" si="15"/>
        <v>1</v>
      </c>
    </row>
    <row r="172" spans="1:10" ht="30">
      <c r="A172" s="286"/>
      <c r="B172" s="346" t="s">
        <v>87</v>
      </c>
      <c r="C172" s="342">
        <v>909</v>
      </c>
      <c r="D172" s="387" t="s">
        <v>85</v>
      </c>
      <c r="E172" s="387" t="s">
        <v>380</v>
      </c>
      <c r="F172" s="388" t="s">
        <v>82</v>
      </c>
      <c r="G172" s="388"/>
      <c r="H172" s="285">
        <f t="shared" si="16"/>
        <v>72.2</v>
      </c>
      <c r="I172" s="285">
        <f t="shared" si="16"/>
        <v>72.2</v>
      </c>
      <c r="J172" s="441">
        <f t="shared" si="15"/>
        <v>1</v>
      </c>
    </row>
    <row r="173" spans="1:10" ht="15.75">
      <c r="A173" s="291"/>
      <c r="B173" s="341" t="s">
        <v>69</v>
      </c>
      <c r="C173" s="342">
        <v>909</v>
      </c>
      <c r="D173" s="387" t="s">
        <v>85</v>
      </c>
      <c r="E173" s="387" t="s">
        <v>380</v>
      </c>
      <c r="F173" s="388" t="s">
        <v>82</v>
      </c>
      <c r="G173" s="388" t="s">
        <v>58</v>
      </c>
      <c r="H173" s="285">
        <v>72.2</v>
      </c>
      <c r="I173" s="290">
        <v>72.2</v>
      </c>
      <c r="J173" s="441">
        <f t="shared" si="15"/>
        <v>1</v>
      </c>
    </row>
    <row r="174" spans="1:10" ht="15.75">
      <c r="A174" s="869" t="s">
        <v>381</v>
      </c>
      <c r="B174" s="873" t="s">
        <v>179</v>
      </c>
      <c r="C174" s="874">
        <v>909</v>
      </c>
      <c r="D174" s="875" t="s">
        <v>29</v>
      </c>
      <c r="E174" s="875"/>
      <c r="F174" s="876"/>
      <c r="G174" s="876"/>
      <c r="H174" s="867">
        <f aca="true" t="shared" si="17" ref="H174:I176">H175</f>
        <v>600</v>
      </c>
      <c r="I174" s="867">
        <f t="shared" si="17"/>
        <v>600</v>
      </c>
      <c r="J174" s="892">
        <f t="shared" si="15"/>
        <v>1</v>
      </c>
    </row>
    <row r="175" spans="1:10" ht="28.5">
      <c r="A175" s="317" t="s">
        <v>382</v>
      </c>
      <c r="B175" s="392" t="s">
        <v>130</v>
      </c>
      <c r="C175" s="393">
        <v>909</v>
      </c>
      <c r="D175" s="394" t="s">
        <v>29</v>
      </c>
      <c r="E175" s="394" t="s">
        <v>383</v>
      </c>
      <c r="F175" s="395"/>
      <c r="G175" s="395"/>
      <c r="H175" s="321">
        <f t="shared" si="17"/>
        <v>600</v>
      </c>
      <c r="I175" s="321">
        <f t="shared" si="17"/>
        <v>600</v>
      </c>
      <c r="J175" s="440">
        <f t="shared" si="15"/>
        <v>1</v>
      </c>
    </row>
    <row r="176" spans="1:10" ht="33.75" customHeight="1">
      <c r="A176" s="340"/>
      <c r="B176" s="341" t="s">
        <v>496</v>
      </c>
      <c r="C176" s="342">
        <v>909</v>
      </c>
      <c r="D176" s="343" t="s">
        <v>29</v>
      </c>
      <c r="E176" s="343" t="s">
        <v>383</v>
      </c>
      <c r="F176" s="344" t="s">
        <v>94</v>
      </c>
      <c r="G176" s="344"/>
      <c r="H176" s="289">
        <f t="shared" si="17"/>
        <v>600</v>
      </c>
      <c r="I176" s="289">
        <f t="shared" si="17"/>
        <v>600</v>
      </c>
      <c r="J176" s="441">
        <f t="shared" si="15"/>
        <v>1</v>
      </c>
    </row>
    <row r="177" spans="1:10" ht="15.75" customHeight="1" hidden="1">
      <c r="A177" s="340"/>
      <c r="B177" s="341" t="s">
        <v>71</v>
      </c>
      <c r="C177" s="342">
        <v>909</v>
      </c>
      <c r="D177" s="343" t="s">
        <v>29</v>
      </c>
      <c r="E177" s="343" t="s">
        <v>383</v>
      </c>
      <c r="F177" s="344" t="s">
        <v>197</v>
      </c>
      <c r="G177" s="344"/>
      <c r="H177" s="289">
        <f aca="true" t="shared" si="18" ref="H177:I180">H178</f>
        <v>600</v>
      </c>
      <c r="I177" s="289">
        <f t="shared" si="18"/>
        <v>600</v>
      </c>
      <c r="J177" s="441">
        <f t="shared" si="15"/>
        <v>1</v>
      </c>
    </row>
    <row r="178" spans="1:10" ht="31.5" customHeight="1" hidden="1">
      <c r="A178" s="365"/>
      <c r="B178" s="341" t="s">
        <v>71</v>
      </c>
      <c r="C178" s="342">
        <v>909</v>
      </c>
      <c r="D178" s="343" t="s">
        <v>29</v>
      </c>
      <c r="E178" s="343" t="s">
        <v>383</v>
      </c>
      <c r="F178" s="344" t="s">
        <v>82</v>
      </c>
      <c r="G178" s="344"/>
      <c r="H178" s="285">
        <f t="shared" si="18"/>
        <v>600</v>
      </c>
      <c r="I178" s="285">
        <f t="shared" si="18"/>
        <v>600</v>
      </c>
      <c r="J178" s="441">
        <f t="shared" si="15"/>
        <v>1</v>
      </c>
    </row>
    <row r="179" spans="1:10" ht="21" customHeight="1">
      <c r="A179" s="367"/>
      <c r="B179" s="341" t="s">
        <v>194</v>
      </c>
      <c r="C179" s="342">
        <v>909</v>
      </c>
      <c r="D179" s="343" t="s">
        <v>29</v>
      </c>
      <c r="E179" s="343" t="s">
        <v>383</v>
      </c>
      <c r="F179" s="344">
        <v>240</v>
      </c>
      <c r="G179" s="344"/>
      <c r="H179" s="285">
        <f t="shared" si="18"/>
        <v>600</v>
      </c>
      <c r="I179" s="285">
        <f t="shared" si="18"/>
        <v>600</v>
      </c>
      <c r="J179" s="441">
        <f t="shared" si="15"/>
        <v>1</v>
      </c>
    </row>
    <row r="180" spans="1:10" ht="18.75" customHeight="1">
      <c r="A180" s="367"/>
      <c r="B180" s="346" t="s">
        <v>87</v>
      </c>
      <c r="C180" s="342">
        <v>909</v>
      </c>
      <c r="D180" s="343" t="s">
        <v>29</v>
      </c>
      <c r="E180" s="343" t="s">
        <v>383</v>
      </c>
      <c r="F180" s="344" t="s">
        <v>82</v>
      </c>
      <c r="G180" s="344"/>
      <c r="H180" s="285">
        <f t="shared" si="18"/>
        <v>600</v>
      </c>
      <c r="I180" s="285">
        <f t="shared" si="18"/>
        <v>600</v>
      </c>
      <c r="J180" s="441">
        <f t="shared" si="15"/>
        <v>1</v>
      </c>
    </row>
    <row r="181" spans="1:10" ht="19.5" customHeight="1">
      <c r="A181" s="367"/>
      <c r="B181" s="341" t="s">
        <v>69</v>
      </c>
      <c r="C181" s="342">
        <v>909</v>
      </c>
      <c r="D181" s="343" t="s">
        <v>29</v>
      </c>
      <c r="E181" s="343" t="s">
        <v>383</v>
      </c>
      <c r="F181" s="344" t="s">
        <v>82</v>
      </c>
      <c r="G181" s="344">
        <v>226</v>
      </c>
      <c r="H181" s="285">
        <v>600</v>
      </c>
      <c r="I181" s="290">
        <v>600</v>
      </c>
      <c r="J181" s="441">
        <f t="shared" si="15"/>
        <v>1</v>
      </c>
    </row>
    <row r="182" spans="1:10" ht="15.75">
      <c r="A182" s="869" t="s">
        <v>384</v>
      </c>
      <c r="B182" s="873" t="s">
        <v>166</v>
      </c>
      <c r="C182" s="874">
        <v>909</v>
      </c>
      <c r="D182" s="875" t="s">
        <v>168</v>
      </c>
      <c r="E182" s="875"/>
      <c r="F182" s="876"/>
      <c r="G182" s="876"/>
      <c r="H182" s="867">
        <f>H183+H188+H193+H198+H203+H209</f>
        <v>311.794</v>
      </c>
      <c r="I182" s="867">
        <f>I183+I188+I193+I198+I203+I209</f>
        <v>311.794</v>
      </c>
      <c r="J182" s="892">
        <f t="shared" si="15"/>
        <v>1</v>
      </c>
    </row>
    <row r="183" spans="1:10" ht="31.5" customHeight="1">
      <c r="A183" s="317" t="s">
        <v>371</v>
      </c>
      <c r="B183" s="392" t="s">
        <v>125</v>
      </c>
      <c r="C183" s="393">
        <v>909</v>
      </c>
      <c r="D183" s="394" t="s">
        <v>168</v>
      </c>
      <c r="E183" s="394" t="s">
        <v>372</v>
      </c>
      <c r="F183" s="395"/>
      <c r="G183" s="395"/>
      <c r="H183" s="321">
        <f aca="true" t="shared" si="19" ref="H183:I186">H184</f>
        <v>95.014</v>
      </c>
      <c r="I183" s="321">
        <f t="shared" si="19"/>
        <v>95.014</v>
      </c>
      <c r="J183" s="440">
        <f t="shared" si="15"/>
        <v>1</v>
      </c>
    </row>
    <row r="184" spans="1:10" ht="33" customHeight="1">
      <c r="A184" s="330"/>
      <c r="B184" s="341" t="s">
        <v>496</v>
      </c>
      <c r="C184" s="342">
        <v>909</v>
      </c>
      <c r="D184" s="343" t="s">
        <v>168</v>
      </c>
      <c r="E184" s="343" t="s">
        <v>372</v>
      </c>
      <c r="F184" s="344" t="s">
        <v>94</v>
      </c>
      <c r="G184" s="344"/>
      <c r="H184" s="289">
        <f t="shared" si="19"/>
        <v>95.014</v>
      </c>
      <c r="I184" s="289">
        <f t="shared" si="19"/>
        <v>95.014</v>
      </c>
      <c r="J184" s="441">
        <f t="shared" si="15"/>
        <v>1</v>
      </c>
    </row>
    <row r="185" spans="1:10" ht="30">
      <c r="A185" s="330"/>
      <c r="B185" s="341" t="s">
        <v>194</v>
      </c>
      <c r="C185" s="342">
        <v>909</v>
      </c>
      <c r="D185" s="343" t="s">
        <v>168</v>
      </c>
      <c r="E185" s="343" t="s">
        <v>372</v>
      </c>
      <c r="F185" s="344" t="s">
        <v>197</v>
      </c>
      <c r="G185" s="344"/>
      <c r="H185" s="289">
        <f t="shared" si="19"/>
        <v>95.014</v>
      </c>
      <c r="I185" s="289">
        <f t="shared" si="19"/>
        <v>95.014</v>
      </c>
      <c r="J185" s="441">
        <f t="shared" si="15"/>
        <v>1</v>
      </c>
    </row>
    <row r="186" spans="1:10" ht="19.5" customHeight="1">
      <c r="A186" s="286"/>
      <c r="B186" s="346" t="s">
        <v>87</v>
      </c>
      <c r="C186" s="342">
        <v>909</v>
      </c>
      <c r="D186" s="343" t="s">
        <v>168</v>
      </c>
      <c r="E186" s="343" t="s">
        <v>372</v>
      </c>
      <c r="F186" s="344" t="s">
        <v>82</v>
      </c>
      <c r="G186" s="344"/>
      <c r="H186" s="289">
        <f t="shared" si="19"/>
        <v>95.014</v>
      </c>
      <c r="I186" s="289">
        <f t="shared" si="19"/>
        <v>95.014</v>
      </c>
      <c r="J186" s="441">
        <f t="shared" si="15"/>
        <v>1</v>
      </c>
    </row>
    <row r="187" spans="1:10" ht="24" customHeight="1">
      <c r="A187" s="291"/>
      <c r="B187" s="341" t="s">
        <v>69</v>
      </c>
      <c r="C187" s="342">
        <v>909</v>
      </c>
      <c r="D187" s="343" t="s">
        <v>168</v>
      </c>
      <c r="E187" s="343" t="s">
        <v>372</v>
      </c>
      <c r="F187" s="344" t="s">
        <v>82</v>
      </c>
      <c r="G187" s="344" t="s">
        <v>58</v>
      </c>
      <c r="H187" s="285">
        <v>95.014</v>
      </c>
      <c r="I187" s="290">
        <v>95.014</v>
      </c>
      <c r="J187" s="441">
        <f t="shared" si="15"/>
        <v>1</v>
      </c>
    </row>
    <row r="188" spans="1:10" ht="19.5" customHeight="1">
      <c r="A188" s="317" t="s">
        <v>385</v>
      </c>
      <c r="B188" s="392" t="s">
        <v>127</v>
      </c>
      <c r="C188" s="393">
        <v>909</v>
      </c>
      <c r="D188" s="394" t="s">
        <v>168</v>
      </c>
      <c r="E188" s="394" t="s">
        <v>386</v>
      </c>
      <c r="F188" s="395"/>
      <c r="G188" s="395"/>
      <c r="H188" s="425">
        <f aca="true" t="shared" si="20" ref="H188:I190">H189</f>
        <v>43.356</v>
      </c>
      <c r="I188" s="425">
        <f t="shared" si="20"/>
        <v>43.356</v>
      </c>
      <c r="J188" s="833">
        <f t="shared" si="15"/>
        <v>1</v>
      </c>
    </row>
    <row r="189" spans="1:10" ht="28.5" customHeight="1">
      <c r="A189" s="330"/>
      <c r="B189" s="341" t="s">
        <v>496</v>
      </c>
      <c r="C189" s="342">
        <v>909</v>
      </c>
      <c r="D189" s="343" t="s">
        <v>168</v>
      </c>
      <c r="E189" s="343" t="s">
        <v>386</v>
      </c>
      <c r="F189" s="344" t="s">
        <v>94</v>
      </c>
      <c r="G189" s="344"/>
      <c r="H189" s="290">
        <f t="shared" si="20"/>
        <v>43.356</v>
      </c>
      <c r="I189" s="290">
        <f t="shared" si="20"/>
        <v>43.356</v>
      </c>
      <c r="J189" s="834">
        <f t="shared" si="15"/>
        <v>1</v>
      </c>
    </row>
    <row r="190" spans="1:10" ht="30">
      <c r="A190" s="330"/>
      <c r="B190" s="341" t="s">
        <v>194</v>
      </c>
      <c r="C190" s="342">
        <v>909</v>
      </c>
      <c r="D190" s="343" t="s">
        <v>168</v>
      </c>
      <c r="E190" s="343" t="s">
        <v>386</v>
      </c>
      <c r="F190" s="344" t="s">
        <v>197</v>
      </c>
      <c r="G190" s="344"/>
      <c r="H190" s="290">
        <f t="shared" si="20"/>
        <v>43.356</v>
      </c>
      <c r="I190" s="290">
        <f t="shared" si="20"/>
        <v>43.356</v>
      </c>
      <c r="J190" s="834">
        <f t="shared" si="15"/>
        <v>1</v>
      </c>
    </row>
    <row r="191" spans="1:10" ht="30">
      <c r="A191" s="286"/>
      <c r="B191" s="346" t="s">
        <v>87</v>
      </c>
      <c r="C191" s="342">
        <v>909</v>
      </c>
      <c r="D191" s="343" t="s">
        <v>168</v>
      </c>
      <c r="E191" s="343" t="s">
        <v>386</v>
      </c>
      <c r="F191" s="344" t="s">
        <v>82</v>
      </c>
      <c r="G191" s="344"/>
      <c r="H191" s="290">
        <f>H192</f>
        <v>43.356</v>
      </c>
      <c r="I191" s="290">
        <f>I192</f>
        <v>43.356</v>
      </c>
      <c r="J191" s="834">
        <f t="shared" si="15"/>
        <v>1</v>
      </c>
    </row>
    <row r="192" spans="1:10" ht="15.75" customHeight="1">
      <c r="A192" s="291"/>
      <c r="B192" s="341" t="s">
        <v>69</v>
      </c>
      <c r="C192" s="342">
        <v>909</v>
      </c>
      <c r="D192" s="343" t="s">
        <v>168</v>
      </c>
      <c r="E192" s="343" t="s">
        <v>386</v>
      </c>
      <c r="F192" s="344" t="s">
        <v>82</v>
      </c>
      <c r="G192" s="344" t="s">
        <v>58</v>
      </c>
      <c r="H192" s="285">
        <v>43.356</v>
      </c>
      <c r="I192" s="290">
        <v>43.356</v>
      </c>
      <c r="J192" s="834">
        <f t="shared" si="15"/>
        <v>1</v>
      </c>
    </row>
    <row r="193" spans="1:10" ht="45" customHeight="1">
      <c r="A193" s="317" t="s">
        <v>387</v>
      </c>
      <c r="B193" s="392" t="s">
        <v>388</v>
      </c>
      <c r="C193" s="393">
        <v>909</v>
      </c>
      <c r="D193" s="394" t="s">
        <v>168</v>
      </c>
      <c r="E193" s="394" t="s">
        <v>389</v>
      </c>
      <c r="F193" s="395"/>
      <c r="G193" s="395"/>
      <c r="H193" s="425">
        <f aca="true" t="shared" si="21" ref="H193:I196">H194</f>
        <v>43.356</v>
      </c>
      <c r="I193" s="425">
        <f t="shared" si="21"/>
        <v>43.356</v>
      </c>
      <c r="J193" s="833">
        <f t="shared" si="15"/>
        <v>1</v>
      </c>
    </row>
    <row r="194" spans="1:10" ht="30">
      <c r="A194" s="330"/>
      <c r="B194" s="341" t="s">
        <v>496</v>
      </c>
      <c r="C194" s="342">
        <v>909</v>
      </c>
      <c r="D194" s="343" t="s">
        <v>168</v>
      </c>
      <c r="E194" s="343" t="s">
        <v>389</v>
      </c>
      <c r="F194" s="344" t="s">
        <v>94</v>
      </c>
      <c r="G194" s="344"/>
      <c r="H194" s="290">
        <f t="shared" si="21"/>
        <v>43.356</v>
      </c>
      <c r="I194" s="290">
        <f t="shared" si="21"/>
        <v>43.356</v>
      </c>
      <c r="J194" s="834">
        <f t="shared" si="15"/>
        <v>1</v>
      </c>
    </row>
    <row r="195" spans="1:10" ht="30">
      <c r="A195" s="330"/>
      <c r="B195" s="341" t="s">
        <v>237</v>
      </c>
      <c r="C195" s="342">
        <v>909</v>
      </c>
      <c r="D195" s="343" t="s">
        <v>168</v>
      </c>
      <c r="E195" s="343" t="s">
        <v>389</v>
      </c>
      <c r="F195" s="344" t="s">
        <v>197</v>
      </c>
      <c r="G195" s="344"/>
      <c r="H195" s="290">
        <f t="shared" si="21"/>
        <v>43.356</v>
      </c>
      <c r="I195" s="290">
        <f t="shared" si="21"/>
        <v>43.356</v>
      </c>
      <c r="J195" s="834">
        <f t="shared" si="15"/>
        <v>1</v>
      </c>
    </row>
    <row r="196" spans="1:10" ht="30">
      <c r="A196" s="286"/>
      <c r="B196" s="346" t="s">
        <v>87</v>
      </c>
      <c r="C196" s="342">
        <v>909</v>
      </c>
      <c r="D196" s="343" t="s">
        <v>168</v>
      </c>
      <c r="E196" s="343" t="s">
        <v>389</v>
      </c>
      <c r="F196" s="344" t="s">
        <v>82</v>
      </c>
      <c r="G196" s="344"/>
      <c r="H196" s="290">
        <f t="shared" si="21"/>
        <v>43.356</v>
      </c>
      <c r="I196" s="290">
        <f t="shared" si="21"/>
        <v>43.356</v>
      </c>
      <c r="J196" s="834">
        <f t="shared" si="15"/>
        <v>1</v>
      </c>
    </row>
    <row r="197" spans="1:10" ht="21" customHeight="1">
      <c r="A197" s="291"/>
      <c r="B197" s="341" t="s">
        <v>69</v>
      </c>
      <c r="C197" s="342">
        <v>909</v>
      </c>
      <c r="D197" s="343" t="s">
        <v>168</v>
      </c>
      <c r="E197" s="343" t="s">
        <v>389</v>
      </c>
      <c r="F197" s="344" t="s">
        <v>82</v>
      </c>
      <c r="G197" s="344" t="s">
        <v>58</v>
      </c>
      <c r="H197" s="285">
        <v>43.356</v>
      </c>
      <c r="I197" s="290">
        <v>43.356</v>
      </c>
      <c r="J197" s="834">
        <f t="shared" si="15"/>
        <v>1</v>
      </c>
    </row>
    <row r="198" spans="1:10" ht="48.75" customHeight="1">
      <c r="A198" s="317" t="s">
        <v>425</v>
      </c>
      <c r="B198" s="392" t="s">
        <v>128</v>
      </c>
      <c r="C198" s="393">
        <v>909</v>
      </c>
      <c r="D198" s="394" t="s">
        <v>168</v>
      </c>
      <c r="E198" s="394" t="s">
        <v>390</v>
      </c>
      <c r="F198" s="395"/>
      <c r="G198" s="395"/>
      <c r="H198" s="420">
        <f aca="true" t="shared" si="22" ref="H198:I201">H199</f>
        <v>43.356</v>
      </c>
      <c r="I198" s="420">
        <f t="shared" si="22"/>
        <v>43.356</v>
      </c>
      <c r="J198" s="438">
        <f t="shared" si="15"/>
        <v>1</v>
      </c>
    </row>
    <row r="199" spans="1:10" ht="35.25" customHeight="1">
      <c r="A199" s="340"/>
      <c r="B199" s="341" t="s">
        <v>496</v>
      </c>
      <c r="C199" s="342">
        <v>909</v>
      </c>
      <c r="D199" s="343" t="s">
        <v>168</v>
      </c>
      <c r="E199" s="343" t="s">
        <v>390</v>
      </c>
      <c r="F199" s="344" t="s">
        <v>94</v>
      </c>
      <c r="G199" s="344"/>
      <c r="H199" s="285">
        <f t="shared" si="22"/>
        <v>43.356</v>
      </c>
      <c r="I199" s="285">
        <f t="shared" si="22"/>
        <v>43.356</v>
      </c>
      <c r="J199" s="439">
        <f t="shared" si="15"/>
        <v>1</v>
      </c>
    </row>
    <row r="200" spans="1:10" ht="30">
      <c r="A200" s="340"/>
      <c r="B200" s="341" t="s">
        <v>194</v>
      </c>
      <c r="C200" s="342">
        <v>909</v>
      </c>
      <c r="D200" s="343" t="s">
        <v>168</v>
      </c>
      <c r="E200" s="343" t="s">
        <v>390</v>
      </c>
      <c r="F200" s="344" t="s">
        <v>197</v>
      </c>
      <c r="G200" s="344"/>
      <c r="H200" s="285">
        <f t="shared" si="22"/>
        <v>43.356</v>
      </c>
      <c r="I200" s="285">
        <f t="shared" si="22"/>
        <v>43.356</v>
      </c>
      <c r="J200" s="439">
        <f t="shared" si="15"/>
        <v>1</v>
      </c>
    </row>
    <row r="201" spans="1:10" ht="30">
      <c r="A201" s="365"/>
      <c r="B201" s="346" t="s">
        <v>87</v>
      </c>
      <c r="C201" s="342">
        <v>909</v>
      </c>
      <c r="D201" s="343" t="s">
        <v>168</v>
      </c>
      <c r="E201" s="343" t="s">
        <v>390</v>
      </c>
      <c r="F201" s="344" t="s">
        <v>82</v>
      </c>
      <c r="G201" s="344"/>
      <c r="H201" s="285">
        <f t="shared" si="22"/>
        <v>43.356</v>
      </c>
      <c r="I201" s="285">
        <f t="shared" si="22"/>
        <v>43.356</v>
      </c>
      <c r="J201" s="439">
        <f t="shared" si="15"/>
        <v>1</v>
      </c>
    </row>
    <row r="202" spans="1:10" ht="15.75">
      <c r="A202" s="367"/>
      <c r="B202" s="341" t="s">
        <v>69</v>
      </c>
      <c r="C202" s="342">
        <v>909</v>
      </c>
      <c r="D202" s="343" t="s">
        <v>168</v>
      </c>
      <c r="E202" s="343" t="s">
        <v>390</v>
      </c>
      <c r="F202" s="344" t="s">
        <v>82</v>
      </c>
      <c r="G202" s="344" t="s">
        <v>58</v>
      </c>
      <c r="H202" s="285">
        <v>43.356</v>
      </c>
      <c r="I202" s="290">
        <v>43.356</v>
      </c>
      <c r="J202" s="439">
        <f t="shared" si="15"/>
        <v>1</v>
      </c>
    </row>
    <row r="203" spans="1:10" ht="15.75" customHeight="1" hidden="1">
      <c r="A203" s="335" t="s">
        <v>391</v>
      </c>
      <c r="B203" s="336" t="s">
        <v>129</v>
      </c>
      <c r="C203" s="337">
        <v>909</v>
      </c>
      <c r="D203" s="338" t="s">
        <v>168</v>
      </c>
      <c r="E203" s="338" t="s">
        <v>392</v>
      </c>
      <c r="F203" s="339"/>
      <c r="G203" s="339"/>
      <c r="H203" s="434">
        <f>H205</f>
        <v>43.356</v>
      </c>
      <c r="I203" s="434">
        <f>I205</f>
        <v>43.356</v>
      </c>
      <c r="J203" s="840">
        <f>J205</f>
        <v>1</v>
      </c>
    </row>
    <row r="204" spans="1:10" ht="43.5" customHeight="1">
      <c r="A204" s="317" t="s">
        <v>391</v>
      </c>
      <c r="B204" s="392" t="s">
        <v>129</v>
      </c>
      <c r="C204" s="393">
        <v>909</v>
      </c>
      <c r="D204" s="394" t="s">
        <v>168</v>
      </c>
      <c r="E204" s="394" t="s">
        <v>392</v>
      </c>
      <c r="F204" s="395"/>
      <c r="G204" s="395"/>
      <c r="H204" s="425">
        <f aca="true" t="shared" si="23" ref="H204:I207">H205</f>
        <v>43.356</v>
      </c>
      <c r="I204" s="425">
        <f t="shared" si="23"/>
        <v>43.356</v>
      </c>
      <c r="J204" s="833">
        <f aca="true" t="shared" si="24" ref="J204:J235">I204/H204</f>
        <v>1</v>
      </c>
    </row>
    <row r="205" spans="1:10" ht="30.75" customHeight="1">
      <c r="A205" s="330"/>
      <c r="B205" s="341" t="s">
        <v>496</v>
      </c>
      <c r="C205" s="342">
        <v>909</v>
      </c>
      <c r="D205" s="343" t="s">
        <v>168</v>
      </c>
      <c r="E205" s="343" t="s">
        <v>392</v>
      </c>
      <c r="F205" s="344" t="s">
        <v>94</v>
      </c>
      <c r="G205" s="344"/>
      <c r="H205" s="290">
        <f t="shared" si="23"/>
        <v>43.356</v>
      </c>
      <c r="I205" s="290">
        <f t="shared" si="23"/>
        <v>43.356</v>
      </c>
      <c r="J205" s="834">
        <f t="shared" si="24"/>
        <v>1</v>
      </c>
    </row>
    <row r="206" spans="1:10" ht="18.75" customHeight="1">
      <c r="A206" s="330"/>
      <c r="B206" s="341" t="s">
        <v>194</v>
      </c>
      <c r="C206" s="342">
        <v>909</v>
      </c>
      <c r="D206" s="343" t="s">
        <v>168</v>
      </c>
      <c r="E206" s="343" t="s">
        <v>392</v>
      </c>
      <c r="F206" s="344" t="s">
        <v>197</v>
      </c>
      <c r="G206" s="344"/>
      <c r="H206" s="290">
        <f t="shared" si="23"/>
        <v>43.356</v>
      </c>
      <c r="I206" s="290">
        <f t="shared" si="23"/>
        <v>43.356</v>
      </c>
      <c r="J206" s="834">
        <f t="shared" si="24"/>
        <v>1</v>
      </c>
    </row>
    <row r="207" spans="1:10" ht="18.75" customHeight="1">
      <c r="A207" s="286"/>
      <c r="B207" s="346" t="s">
        <v>87</v>
      </c>
      <c r="C207" s="342">
        <v>909</v>
      </c>
      <c r="D207" s="343" t="s">
        <v>168</v>
      </c>
      <c r="E207" s="343" t="s">
        <v>392</v>
      </c>
      <c r="F207" s="344" t="s">
        <v>82</v>
      </c>
      <c r="G207" s="344"/>
      <c r="H207" s="290">
        <f t="shared" si="23"/>
        <v>43.356</v>
      </c>
      <c r="I207" s="290">
        <f t="shared" si="23"/>
        <v>43.356</v>
      </c>
      <c r="J207" s="834">
        <f t="shared" si="24"/>
        <v>1</v>
      </c>
    </row>
    <row r="208" spans="1:10" ht="15.75" customHeight="1">
      <c r="A208" s="291"/>
      <c r="B208" s="341" t="s">
        <v>69</v>
      </c>
      <c r="C208" s="342">
        <v>909</v>
      </c>
      <c r="D208" s="343" t="s">
        <v>168</v>
      </c>
      <c r="E208" s="343" t="s">
        <v>392</v>
      </c>
      <c r="F208" s="344" t="s">
        <v>82</v>
      </c>
      <c r="G208" s="344" t="s">
        <v>58</v>
      </c>
      <c r="H208" s="285">
        <v>43.356</v>
      </c>
      <c r="I208" s="290">
        <v>43.356</v>
      </c>
      <c r="J208" s="834">
        <f t="shared" si="24"/>
        <v>1</v>
      </c>
    </row>
    <row r="209" spans="1:10" ht="69.75" customHeight="1">
      <c r="A209" s="397" t="s">
        <v>426</v>
      </c>
      <c r="B209" s="403" t="s">
        <v>167</v>
      </c>
      <c r="C209" s="409">
        <v>909</v>
      </c>
      <c r="D209" s="404" t="s">
        <v>168</v>
      </c>
      <c r="E209" s="410" t="s">
        <v>393</v>
      </c>
      <c r="F209" s="405"/>
      <c r="G209" s="406"/>
      <c r="H209" s="435">
        <f aca="true" t="shared" si="25" ref="H209:I212">H210</f>
        <v>43.356</v>
      </c>
      <c r="I209" s="435">
        <f t="shared" si="25"/>
        <v>43.356</v>
      </c>
      <c r="J209" s="842">
        <f t="shared" si="24"/>
        <v>1</v>
      </c>
    </row>
    <row r="210" spans="1:10" ht="30">
      <c r="A210" s="369"/>
      <c r="B210" s="374" t="s">
        <v>496</v>
      </c>
      <c r="C210" s="389">
        <v>909</v>
      </c>
      <c r="D210" s="375" t="s">
        <v>168</v>
      </c>
      <c r="E210" s="390" t="s">
        <v>393</v>
      </c>
      <c r="F210" s="376" t="s">
        <v>94</v>
      </c>
      <c r="G210" s="344"/>
      <c r="H210" s="436">
        <f t="shared" si="25"/>
        <v>43.356</v>
      </c>
      <c r="I210" s="436">
        <f t="shared" si="25"/>
        <v>43.356</v>
      </c>
      <c r="J210" s="843">
        <f t="shared" si="24"/>
        <v>1</v>
      </c>
    </row>
    <row r="211" spans="1:10" ht="31.5" customHeight="1">
      <c r="A211" s="307"/>
      <c r="B211" s="374" t="s">
        <v>238</v>
      </c>
      <c r="C211" s="389">
        <v>909</v>
      </c>
      <c r="D211" s="375" t="s">
        <v>168</v>
      </c>
      <c r="E211" s="390" t="s">
        <v>393</v>
      </c>
      <c r="F211" s="376" t="s">
        <v>197</v>
      </c>
      <c r="G211" s="344"/>
      <c r="H211" s="436">
        <f t="shared" si="25"/>
        <v>43.356</v>
      </c>
      <c r="I211" s="436">
        <f t="shared" si="25"/>
        <v>43.356</v>
      </c>
      <c r="J211" s="843">
        <f t="shared" si="24"/>
        <v>1</v>
      </c>
    </row>
    <row r="212" spans="1:10" ht="30">
      <c r="A212" s="307"/>
      <c r="B212" s="374" t="s">
        <v>87</v>
      </c>
      <c r="C212" s="389">
        <v>909</v>
      </c>
      <c r="D212" s="375" t="s">
        <v>168</v>
      </c>
      <c r="E212" s="390" t="s">
        <v>393</v>
      </c>
      <c r="F212" s="376" t="s">
        <v>82</v>
      </c>
      <c r="G212" s="344"/>
      <c r="H212" s="436">
        <f t="shared" si="25"/>
        <v>43.356</v>
      </c>
      <c r="I212" s="436">
        <f t="shared" si="25"/>
        <v>43.356</v>
      </c>
      <c r="J212" s="843">
        <f t="shared" si="24"/>
        <v>1</v>
      </c>
    </row>
    <row r="213" spans="1:10" ht="18" customHeight="1">
      <c r="A213" s="307"/>
      <c r="B213" s="374" t="s">
        <v>69</v>
      </c>
      <c r="C213" s="389">
        <v>909</v>
      </c>
      <c r="D213" s="375" t="s">
        <v>168</v>
      </c>
      <c r="E213" s="390" t="s">
        <v>393</v>
      </c>
      <c r="F213" s="376" t="s">
        <v>82</v>
      </c>
      <c r="G213" s="344" t="s">
        <v>58</v>
      </c>
      <c r="H213" s="436">
        <v>43.356</v>
      </c>
      <c r="I213" s="436">
        <v>43.356</v>
      </c>
      <c r="J213" s="843">
        <f t="shared" si="24"/>
        <v>1</v>
      </c>
    </row>
    <row r="214" spans="1:10" ht="15.75">
      <c r="A214" s="869" t="s">
        <v>394</v>
      </c>
      <c r="B214" s="873" t="s">
        <v>182</v>
      </c>
      <c r="C214" s="874">
        <v>909</v>
      </c>
      <c r="D214" s="875" t="s">
        <v>30</v>
      </c>
      <c r="E214" s="875"/>
      <c r="F214" s="876"/>
      <c r="G214" s="876"/>
      <c r="H214" s="867">
        <f>H215</f>
        <v>10807.4</v>
      </c>
      <c r="I214" s="867">
        <f>I215</f>
        <v>10807.397</v>
      </c>
      <c r="J214" s="892">
        <f t="shared" si="24"/>
        <v>0.9999997224124212</v>
      </c>
    </row>
    <row r="215" spans="1:10" ht="15.75">
      <c r="A215" s="869" t="s">
        <v>395</v>
      </c>
      <c r="B215" s="873" t="s">
        <v>184</v>
      </c>
      <c r="C215" s="874">
        <v>909</v>
      </c>
      <c r="D215" s="875" t="s">
        <v>31</v>
      </c>
      <c r="E215" s="875" t="s">
        <v>234</v>
      </c>
      <c r="F215" s="876" t="s">
        <v>234</v>
      </c>
      <c r="G215" s="876"/>
      <c r="H215" s="867">
        <f>H216+H222+H227</f>
        <v>10807.4</v>
      </c>
      <c r="I215" s="867">
        <f>I216+I222+I227</f>
        <v>10807.397</v>
      </c>
      <c r="J215" s="892">
        <f t="shared" si="24"/>
        <v>0.9999997224124212</v>
      </c>
    </row>
    <row r="216" spans="1:10" ht="28.5">
      <c r="A216" s="317" t="s">
        <v>396</v>
      </c>
      <c r="B216" s="392" t="s">
        <v>248</v>
      </c>
      <c r="C216" s="393">
        <v>909</v>
      </c>
      <c r="D216" s="394" t="s">
        <v>31</v>
      </c>
      <c r="E216" s="394" t="s">
        <v>397</v>
      </c>
      <c r="F216" s="395"/>
      <c r="G216" s="395"/>
      <c r="H216" s="425">
        <f>H218</f>
        <v>5372.076</v>
      </c>
      <c r="I216" s="425">
        <f>I218</f>
        <v>5372.075</v>
      </c>
      <c r="J216" s="833">
        <f t="shared" si="24"/>
        <v>0.9999998138522239</v>
      </c>
    </row>
    <row r="217" spans="1:10" ht="32.25" customHeight="1">
      <c r="A217" s="330"/>
      <c r="B217" s="341" t="s">
        <v>496</v>
      </c>
      <c r="C217" s="342">
        <v>909</v>
      </c>
      <c r="D217" s="343" t="s">
        <v>31</v>
      </c>
      <c r="E217" s="343" t="s">
        <v>397</v>
      </c>
      <c r="F217" s="344" t="s">
        <v>94</v>
      </c>
      <c r="G217" s="344"/>
      <c r="H217" s="290">
        <f>H218</f>
        <v>5372.076</v>
      </c>
      <c r="I217" s="290">
        <f>I218</f>
        <v>5372.075</v>
      </c>
      <c r="J217" s="834">
        <f t="shared" si="24"/>
        <v>0.9999998138522239</v>
      </c>
    </row>
    <row r="218" spans="1:10" ht="30">
      <c r="A218" s="330"/>
      <c r="B218" s="341" t="s">
        <v>194</v>
      </c>
      <c r="C218" s="342">
        <v>909</v>
      </c>
      <c r="D218" s="343" t="s">
        <v>31</v>
      </c>
      <c r="E218" s="343" t="s">
        <v>397</v>
      </c>
      <c r="F218" s="344" t="s">
        <v>197</v>
      </c>
      <c r="G218" s="344"/>
      <c r="H218" s="290">
        <f>H219</f>
        <v>5372.076</v>
      </c>
      <c r="I218" s="290">
        <f>I219</f>
        <v>5372.075</v>
      </c>
      <c r="J218" s="834">
        <f t="shared" si="24"/>
        <v>0.9999998138522239</v>
      </c>
    </row>
    <row r="219" spans="1:10" ht="30">
      <c r="A219" s="286"/>
      <c r="B219" s="346" t="s">
        <v>87</v>
      </c>
      <c r="C219" s="342">
        <v>909</v>
      </c>
      <c r="D219" s="343" t="s">
        <v>31</v>
      </c>
      <c r="E219" s="343" t="s">
        <v>397</v>
      </c>
      <c r="F219" s="344" t="s">
        <v>82</v>
      </c>
      <c r="G219" s="344"/>
      <c r="H219" s="290">
        <f>H220+H221</f>
        <v>5372.076</v>
      </c>
      <c r="I219" s="290">
        <f>I220+I221</f>
        <v>5372.075</v>
      </c>
      <c r="J219" s="834">
        <f t="shared" si="24"/>
        <v>0.9999998138522239</v>
      </c>
    </row>
    <row r="220" spans="1:10" ht="15.75">
      <c r="A220" s="291"/>
      <c r="B220" s="341" t="s">
        <v>69</v>
      </c>
      <c r="C220" s="342">
        <v>909</v>
      </c>
      <c r="D220" s="343" t="s">
        <v>31</v>
      </c>
      <c r="E220" s="343" t="s">
        <v>397</v>
      </c>
      <c r="F220" s="344" t="s">
        <v>82</v>
      </c>
      <c r="G220" s="344" t="s">
        <v>58</v>
      </c>
      <c r="H220" s="289">
        <v>2500</v>
      </c>
      <c r="I220" s="437">
        <v>2500</v>
      </c>
      <c r="J220" s="834">
        <f t="shared" si="24"/>
        <v>1</v>
      </c>
    </row>
    <row r="221" spans="1:10" ht="15.75">
      <c r="A221" s="291"/>
      <c r="B221" s="346" t="s">
        <v>69</v>
      </c>
      <c r="C221" s="342">
        <v>909</v>
      </c>
      <c r="D221" s="343" t="s">
        <v>31</v>
      </c>
      <c r="E221" s="343" t="s">
        <v>397</v>
      </c>
      <c r="F221" s="344" t="s">
        <v>82</v>
      </c>
      <c r="G221" s="344" t="s">
        <v>229</v>
      </c>
      <c r="H221" s="289">
        <v>2872.076</v>
      </c>
      <c r="I221" s="437">
        <v>2872.075</v>
      </c>
      <c r="J221" s="834">
        <f t="shared" si="24"/>
        <v>0.9999996518197986</v>
      </c>
    </row>
    <row r="222" spans="1:10" ht="28.5">
      <c r="A222" s="317" t="s">
        <v>427</v>
      </c>
      <c r="B222" s="392" t="s">
        <v>131</v>
      </c>
      <c r="C222" s="393">
        <v>909</v>
      </c>
      <c r="D222" s="394" t="s">
        <v>31</v>
      </c>
      <c r="E222" s="394" t="s">
        <v>398</v>
      </c>
      <c r="F222" s="395"/>
      <c r="G222" s="395"/>
      <c r="H222" s="321">
        <f aca="true" t="shared" si="26" ref="H222:I225">H223</f>
        <v>202.643</v>
      </c>
      <c r="I222" s="321">
        <f t="shared" si="26"/>
        <v>202.642</v>
      </c>
      <c r="J222" s="440">
        <f t="shared" si="24"/>
        <v>0.9999950652132075</v>
      </c>
    </row>
    <row r="223" spans="1:10" ht="30">
      <c r="A223" s="330"/>
      <c r="B223" s="341" t="s">
        <v>496</v>
      </c>
      <c r="C223" s="342">
        <v>909</v>
      </c>
      <c r="D223" s="343" t="s">
        <v>31</v>
      </c>
      <c r="E223" s="343" t="s">
        <v>398</v>
      </c>
      <c r="F223" s="344" t="s">
        <v>94</v>
      </c>
      <c r="G223" s="344"/>
      <c r="H223" s="289">
        <f t="shared" si="26"/>
        <v>202.643</v>
      </c>
      <c r="I223" s="289">
        <f t="shared" si="26"/>
        <v>202.642</v>
      </c>
      <c r="J223" s="441">
        <f t="shared" si="24"/>
        <v>0.9999950652132075</v>
      </c>
    </row>
    <row r="224" spans="1:10" ht="30">
      <c r="A224" s="330"/>
      <c r="B224" s="341" t="s">
        <v>194</v>
      </c>
      <c r="C224" s="342">
        <v>909</v>
      </c>
      <c r="D224" s="343" t="s">
        <v>31</v>
      </c>
      <c r="E224" s="343" t="s">
        <v>398</v>
      </c>
      <c r="F224" s="344" t="s">
        <v>197</v>
      </c>
      <c r="G224" s="344"/>
      <c r="H224" s="289">
        <f t="shared" si="26"/>
        <v>202.643</v>
      </c>
      <c r="I224" s="289">
        <f t="shared" si="26"/>
        <v>202.642</v>
      </c>
      <c r="J224" s="441">
        <f t="shared" si="24"/>
        <v>0.9999950652132075</v>
      </c>
    </row>
    <row r="225" spans="1:10" ht="30">
      <c r="A225" s="286"/>
      <c r="B225" s="346" t="s">
        <v>87</v>
      </c>
      <c r="C225" s="342">
        <v>909</v>
      </c>
      <c r="D225" s="343" t="s">
        <v>31</v>
      </c>
      <c r="E225" s="343" t="s">
        <v>398</v>
      </c>
      <c r="F225" s="344" t="s">
        <v>82</v>
      </c>
      <c r="G225" s="344"/>
      <c r="H225" s="285">
        <f t="shared" si="26"/>
        <v>202.643</v>
      </c>
      <c r="I225" s="285">
        <f t="shared" si="26"/>
        <v>202.642</v>
      </c>
      <c r="J225" s="441">
        <f t="shared" si="24"/>
        <v>0.9999950652132075</v>
      </c>
    </row>
    <row r="226" spans="1:10" ht="15.75">
      <c r="A226" s="291"/>
      <c r="B226" s="341" t="s">
        <v>69</v>
      </c>
      <c r="C226" s="342">
        <v>909</v>
      </c>
      <c r="D226" s="343" t="s">
        <v>31</v>
      </c>
      <c r="E226" s="343" t="s">
        <v>398</v>
      </c>
      <c r="F226" s="344" t="s">
        <v>82</v>
      </c>
      <c r="G226" s="344" t="s">
        <v>58</v>
      </c>
      <c r="H226" s="285">
        <v>202.643</v>
      </c>
      <c r="I226" s="290">
        <v>202.642</v>
      </c>
      <c r="J226" s="441">
        <f t="shared" si="24"/>
        <v>0.9999950652132075</v>
      </c>
    </row>
    <row r="227" spans="1:10" ht="28.5">
      <c r="A227" s="422" t="s">
        <v>428</v>
      </c>
      <c r="B227" s="411" t="s">
        <v>139</v>
      </c>
      <c r="C227" s="393">
        <v>909</v>
      </c>
      <c r="D227" s="407" t="s">
        <v>31</v>
      </c>
      <c r="E227" s="394" t="s">
        <v>399</v>
      </c>
      <c r="F227" s="408"/>
      <c r="G227" s="408"/>
      <c r="H227" s="420">
        <f aca="true" t="shared" si="27" ref="H227:I229">H228</f>
        <v>5232.681</v>
      </c>
      <c r="I227" s="420">
        <f t="shared" si="27"/>
        <v>5232.68</v>
      </c>
      <c r="J227" s="438">
        <f t="shared" si="24"/>
        <v>0.9999998088933763</v>
      </c>
    </row>
    <row r="228" spans="1:10" ht="30">
      <c r="A228" s="330"/>
      <c r="B228" s="341" t="s">
        <v>496</v>
      </c>
      <c r="C228" s="342">
        <v>909</v>
      </c>
      <c r="D228" s="387" t="s">
        <v>31</v>
      </c>
      <c r="E228" s="343" t="s">
        <v>399</v>
      </c>
      <c r="F228" s="388" t="s">
        <v>94</v>
      </c>
      <c r="G228" s="388"/>
      <c r="H228" s="285">
        <f t="shared" si="27"/>
        <v>5232.681</v>
      </c>
      <c r="I228" s="285">
        <f t="shared" si="27"/>
        <v>5232.68</v>
      </c>
      <c r="J228" s="439">
        <f t="shared" si="24"/>
        <v>0.9999998088933763</v>
      </c>
    </row>
    <row r="229" spans="1:10" ht="30">
      <c r="A229" s="330"/>
      <c r="B229" s="341" t="s">
        <v>194</v>
      </c>
      <c r="C229" s="342">
        <v>909</v>
      </c>
      <c r="D229" s="387" t="s">
        <v>31</v>
      </c>
      <c r="E229" s="343" t="s">
        <v>399</v>
      </c>
      <c r="F229" s="388" t="s">
        <v>197</v>
      </c>
      <c r="G229" s="388"/>
      <c r="H229" s="285">
        <f t="shared" si="27"/>
        <v>5232.681</v>
      </c>
      <c r="I229" s="285">
        <f t="shared" si="27"/>
        <v>5232.68</v>
      </c>
      <c r="J229" s="439">
        <f t="shared" si="24"/>
        <v>0.9999998088933763</v>
      </c>
    </row>
    <row r="230" spans="1:10" ht="30">
      <c r="A230" s="286"/>
      <c r="B230" s="346" t="s">
        <v>87</v>
      </c>
      <c r="C230" s="342">
        <v>909</v>
      </c>
      <c r="D230" s="387" t="s">
        <v>31</v>
      </c>
      <c r="E230" s="343" t="s">
        <v>399</v>
      </c>
      <c r="F230" s="344" t="s">
        <v>82</v>
      </c>
      <c r="G230" s="344"/>
      <c r="H230" s="285">
        <f>H231</f>
        <v>5232.681</v>
      </c>
      <c r="I230" s="285">
        <f>I231</f>
        <v>5232.68</v>
      </c>
      <c r="J230" s="439">
        <f t="shared" si="24"/>
        <v>0.9999998088933763</v>
      </c>
    </row>
    <row r="231" spans="1:10" ht="15.75">
      <c r="A231" s="291"/>
      <c r="B231" s="341" t="s">
        <v>69</v>
      </c>
      <c r="C231" s="342">
        <v>909</v>
      </c>
      <c r="D231" s="387" t="s">
        <v>31</v>
      </c>
      <c r="E231" s="343" t="s">
        <v>399</v>
      </c>
      <c r="F231" s="344" t="s">
        <v>82</v>
      </c>
      <c r="G231" s="344" t="s">
        <v>58</v>
      </c>
      <c r="H231" s="289">
        <v>5232.681</v>
      </c>
      <c r="I231" s="290">
        <v>5232.68</v>
      </c>
      <c r="J231" s="439">
        <f t="shared" si="24"/>
        <v>0.9999998088933763</v>
      </c>
    </row>
    <row r="232" spans="1:10" ht="15.75">
      <c r="A232" s="869" t="s">
        <v>400</v>
      </c>
      <c r="B232" s="873" t="s">
        <v>34</v>
      </c>
      <c r="C232" s="874">
        <v>909</v>
      </c>
      <c r="D232" s="893" t="s">
        <v>35</v>
      </c>
      <c r="E232" s="893"/>
      <c r="F232" s="894"/>
      <c r="G232" s="894"/>
      <c r="H232" s="867">
        <f>H233+H239</f>
        <v>11196.117999999999</v>
      </c>
      <c r="I232" s="867">
        <f>I233+I239</f>
        <v>11181.681999999999</v>
      </c>
      <c r="J232" s="892">
        <f t="shared" si="24"/>
        <v>0.9987106245218209</v>
      </c>
    </row>
    <row r="233" spans="1:10" ht="15.75">
      <c r="A233" s="869" t="s">
        <v>401</v>
      </c>
      <c r="B233" s="873" t="s">
        <v>402</v>
      </c>
      <c r="C233" s="874">
        <v>909</v>
      </c>
      <c r="D233" s="875" t="s">
        <v>269</v>
      </c>
      <c r="E233" s="893"/>
      <c r="F233" s="894"/>
      <c r="G233" s="894"/>
      <c r="H233" s="867">
        <f aca="true" t="shared" si="28" ref="H233:I235">H234</f>
        <v>1828.318</v>
      </c>
      <c r="I233" s="867">
        <f t="shared" si="28"/>
        <v>1828.318</v>
      </c>
      <c r="J233" s="892">
        <f t="shared" si="24"/>
        <v>1</v>
      </c>
    </row>
    <row r="234" spans="1:10" ht="102" customHeight="1">
      <c r="A234" s="317" t="s">
        <v>403</v>
      </c>
      <c r="B234" s="392" t="s">
        <v>132</v>
      </c>
      <c r="C234" s="393">
        <v>909</v>
      </c>
      <c r="D234" s="407" t="s">
        <v>269</v>
      </c>
      <c r="E234" s="407" t="s">
        <v>404</v>
      </c>
      <c r="F234" s="408"/>
      <c r="G234" s="408"/>
      <c r="H234" s="425">
        <f t="shared" si="28"/>
        <v>1828.318</v>
      </c>
      <c r="I234" s="425">
        <f t="shared" si="28"/>
        <v>1828.318</v>
      </c>
      <c r="J234" s="833">
        <f t="shared" si="24"/>
        <v>1</v>
      </c>
    </row>
    <row r="235" spans="1:10" ht="15.75">
      <c r="A235" s="340"/>
      <c r="B235" s="341" t="s">
        <v>98</v>
      </c>
      <c r="C235" s="342">
        <v>909</v>
      </c>
      <c r="D235" s="387" t="s">
        <v>269</v>
      </c>
      <c r="E235" s="387" t="s">
        <v>404</v>
      </c>
      <c r="F235" s="388" t="s">
        <v>97</v>
      </c>
      <c r="G235" s="388"/>
      <c r="H235" s="290">
        <f t="shared" si="28"/>
        <v>1828.318</v>
      </c>
      <c r="I235" s="290">
        <f t="shared" si="28"/>
        <v>1828.318</v>
      </c>
      <c r="J235" s="834">
        <f t="shared" si="24"/>
        <v>1</v>
      </c>
    </row>
    <row r="236" spans="1:10" ht="15.75">
      <c r="A236" s="340"/>
      <c r="B236" s="341" t="s">
        <v>195</v>
      </c>
      <c r="C236" s="342">
        <v>909</v>
      </c>
      <c r="D236" s="387" t="s">
        <v>269</v>
      </c>
      <c r="E236" s="387" t="s">
        <v>404</v>
      </c>
      <c r="F236" s="388" t="s">
        <v>60</v>
      </c>
      <c r="G236" s="388"/>
      <c r="H236" s="290">
        <f>H237</f>
        <v>1828.318</v>
      </c>
      <c r="I236" s="290">
        <f>I237</f>
        <v>1828.318</v>
      </c>
      <c r="J236" s="834">
        <f aca="true" t="shared" si="29" ref="J236:J264">I236/H236</f>
        <v>1</v>
      </c>
    </row>
    <row r="237" spans="1:10" ht="30">
      <c r="A237" s="365"/>
      <c r="B237" s="346" t="s">
        <v>90</v>
      </c>
      <c r="C237" s="327">
        <v>909</v>
      </c>
      <c r="D237" s="387" t="s">
        <v>269</v>
      </c>
      <c r="E237" s="387" t="s">
        <v>404</v>
      </c>
      <c r="F237" s="412" t="s">
        <v>249</v>
      </c>
      <c r="G237" s="413"/>
      <c r="H237" s="329">
        <f>H238</f>
        <v>1828.318</v>
      </c>
      <c r="I237" s="329">
        <f>I238</f>
        <v>1828.318</v>
      </c>
      <c r="J237" s="834">
        <f t="shared" si="29"/>
        <v>1</v>
      </c>
    </row>
    <row r="238" spans="1:10" ht="30">
      <c r="A238" s="365"/>
      <c r="B238" s="346" t="s">
        <v>250</v>
      </c>
      <c r="C238" s="327">
        <v>909</v>
      </c>
      <c r="D238" s="387" t="s">
        <v>269</v>
      </c>
      <c r="E238" s="387" t="s">
        <v>404</v>
      </c>
      <c r="F238" s="412" t="s">
        <v>249</v>
      </c>
      <c r="G238" s="413">
        <v>264</v>
      </c>
      <c r="H238" s="285">
        <v>1828.318</v>
      </c>
      <c r="I238" s="329">
        <v>1828.318</v>
      </c>
      <c r="J238" s="834">
        <f t="shared" si="29"/>
        <v>1</v>
      </c>
    </row>
    <row r="239" spans="1:10" ht="15.75">
      <c r="A239" s="869" t="s">
        <v>429</v>
      </c>
      <c r="B239" s="873" t="s">
        <v>36</v>
      </c>
      <c r="C239" s="874">
        <v>909</v>
      </c>
      <c r="D239" s="875" t="s">
        <v>37</v>
      </c>
      <c r="E239" s="875"/>
      <c r="F239" s="876"/>
      <c r="G239" s="876"/>
      <c r="H239" s="867">
        <f>H240+H245</f>
        <v>9367.8</v>
      </c>
      <c r="I239" s="867">
        <f>I240+I245</f>
        <v>9353.364</v>
      </c>
      <c r="J239" s="892">
        <f t="shared" si="29"/>
        <v>0.9984589764939474</v>
      </c>
    </row>
    <row r="240" spans="1:10" ht="49.5" customHeight="1">
      <c r="A240" s="317" t="s">
        <v>430</v>
      </c>
      <c r="B240" s="392" t="s">
        <v>107</v>
      </c>
      <c r="C240" s="393">
        <v>909</v>
      </c>
      <c r="D240" s="394" t="s">
        <v>37</v>
      </c>
      <c r="E240" s="394" t="s">
        <v>133</v>
      </c>
      <c r="F240" s="395"/>
      <c r="G240" s="395"/>
      <c r="H240" s="425">
        <f aca="true" t="shared" si="30" ref="H240:I243">H241</f>
        <v>5782.3</v>
      </c>
      <c r="I240" s="425">
        <f t="shared" si="30"/>
        <v>5775.236</v>
      </c>
      <c r="J240" s="833">
        <f t="shared" si="29"/>
        <v>0.9987783407986441</v>
      </c>
    </row>
    <row r="241" spans="1:10" ht="15.75">
      <c r="A241" s="330"/>
      <c r="B241" s="341" t="s">
        <v>98</v>
      </c>
      <c r="C241" s="342">
        <v>909</v>
      </c>
      <c r="D241" s="343" t="s">
        <v>37</v>
      </c>
      <c r="E241" s="343" t="s">
        <v>133</v>
      </c>
      <c r="F241" s="344" t="s">
        <v>97</v>
      </c>
      <c r="G241" s="344"/>
      <c r="H241" s="290">
        <f t="shared" si="30"/>
        <v>5782.3</v>
      </c>
      <c r="I241" s="290">
        <f t="shared" si="30"/>
        <v>5775.236</v>
      </c>
      <c r="J241" s="834">
        <f t="shared" si="29"/>
        <v>0.9987783407986441</v>
      </c>
    </row>
    <row r="242" spans="1:10" ht="15.75">
      <c r="A242" s="330"/>
      <c r="B242" s="341" t="s">
        <v>195</v>
      </c>
      <c r="C242" s="342">
        <v>909</v>
      </c>
      <c r="D242" s="343" t="s">
        <v>37</v>
      </c>
      <c r="E242" s="343" t="s">
        <v>133</v>
      </c>
      <c r="F242" s="344" t="s">
        <v>60</v>
      </c>
      <c r="G242" s="344"/>
      <c r="H242" s="290">
        <f t="shared" si="30"/>
        <v>5782.3</v>
      </c>
      <c r="I242" s="290">
        <f t="shared" si="30"/>
        <v>5775.236</v>
      </c>
      <c r="J242" s="834">
        <f t="shared" si="29"/>
        <v>0.9987783407986441</v>
      </c>
    </row>
    <row r="243" spans="1:10" ht="30">
      <c r="A243" s="286"/>
      <c r="B243" s="346" t="s">
        <v>251</v>
      </c>
      <c r="C243" s="327">
        <v>909</v>
      </c>
      <c r="D243" s="414" t="s">
        <v>37</v>
      </c>
      <c r="E243" s="414" t="s">
        <v>133</v>
      </c>
      <c r="F243" s="413" t="s">
        <v>89</v>
      </c>
      <c r="G243" s="413"/>
      <c r="H243" s="329">
        <f t="shared" si="30"/>
        <v>5782.3</v>
      </c>
      <c r="I243" s="329">
        <f t="shared" si="30"/>
        <v>5775.236</v>
      </c>
      <c r="J243" s="834">
        <f t="shared" si="29"/>
        <v>0.9987783407986441</v>
      </c>
    </row>
    <row r="244" spans="1:10" ht="15.75">
      <c r="A244" s="286"/>
      <c r="B244" s="346" t="s">
        <v>81</v>
      </c>
      <c r="C244" s="327">
        <v>909</v>
      </c>
      <c r="D244" s="414" t="s">
        <v>37</v>
      </c>
      <c r="E244" s="414" t="s">
        <v>133</v>
      </c>
      <c r="F244" s="413" t="s">
        <v>89</v>
      </c>
      <c r="G244" s="413">
        <v>262</v>
      </c>
      <c r="H244" s="285">
        <v>5782.3</v>
      </c>
      <c r="I244" s="329">
        <v>5775.236</v>
      </c>
      <c r="J244" s="834">
        <f t="shared" si="29"/>
        <v>0.9987783407986441</v>
      </c>
    </row>
    <row r="245" spans="1:10" ht="42.75">
      <c r="A245" s="317" t="s">
        <v>431</v>
      </c>
      <c r="B245" s="392" t="s">
        <v>108</v>
      </c>
      <c r="C245" s="393">
        <v>909</v>
      </c>
      <c r="D245" s="394" t="s">
        <v>37</v>
      </c>
      <c r="E245" s="394" t="s">
        <v>134</v>
      </c>
      <c r="F245" s="395"/>
      <c r="G245" s="395"/>
      <c r="H245" s="321">
        <f aca="true" t="shared" si="31" ref="H245:I248">H246</f>
        <v>3585.5</v>
      </c>
      <c r="I245" s="321">
        <f t="shared" si="31"/>
        <v>3578.128</v>
      </c>
      <c r="J245" s="440">
        <f t="shared" si="29"/>
        <v>0.9979439408729606</v>
      </c>
    </row>
    <row r="246" spans="1:10" ht="15.75">
      <c r="A246" s="330"/>
      <c r="B246" s="341" t="s">
        <v>98</v>
      </c>
      <c r="C246" s="342">
        <v>909</v>
      </c>
      <c r="D246" s="343" t="s">
        <v>37</v>
      </c>
      <c r="E246" s="343" t="s">
        <v>134</v>
      </c>
      <c r="F246" s="344" t="s">
        <v>97</v>
      </c>
      <c r="G246" s="344"/>
      <c r="H246" s="289">
        <f t="shared" si="31"/>
        <v>3585.5</v>
      </c>
      <c r="I246" s="289">
        <f t="shared" si="31"/>
        <v>3578.128</v>
      </c>
      <c r="J246" s="441">
        <f t="shared" si="29"/>
        <v>0.9979439408729606</v>
      </c>
    </row>
    <row r="247" spans="1:10" ht="16.5" customHeight="1">
      <c r="A247" s="330"/>
      <c r="B247" s="341" t="s">
        <v>199</v>
      </c>
      <c r="C247" s="342">
        <v>909</v>
      </c>
      <c r="D247" s="343" t="s">
        <v>37</v>
      </c>
      <c r="E247" s="343" t="s">
        <v>134</v>
      </c>
      <c r="F247" s="344" t="s">
        <v>198</v>
      </c>
      <c r="G247" s="344"/>
      <c r="H247" s="289">
        <f t="shared" si="31"/>
        <v>3585.5</v>
      </c>
      <c r="I247" s="289">
        <f t="shared" si="31"/>
        <v>3578.128</v>
      </c>
      <c r="J247" s="441">
        <f t="shared" si="29"/>
        <v>0.9979439408729606</v>
      </c>
    </row>
    <row r="248" spans="1:10" ht="30">
      <c r="A248" s="423"/>
      <c r="B248" s="415" t="s">
        <v>252</v>
      </c>
      <c r="C248" s="327">
        <v>909</v>
      </c>
      <c r="D248" s="414" t="s">
        <v>37</v>
      </c>
      <c r="E248" s="414" t="s">
        <v>134</v>
      </c>
      <c r="F248" s="413" t="s">
        <v>110</v>
      </c>
      <c r="G248" s="413"/>
      <c r="H248" s="285">
        <f t="shared" si="31"/>
        <v>3585.5</v>
      </c>
      <c r="I248" s="285">
        <f t="shared" si="31"/>
        <v>3578.128</v>
      </c>
      <c r="J248" s="439">
        <f t="shared" si="29"/>
        <v>0.9979439408729606</v>
      </c>
    </row>
    <row r="249" spans="1:10" ht="15.75">
      <c r="A249" s="286"/>
      <c r="B249" s="346" t="s">
        <v>69</v>
      </c>
      <c r="C249" s="327">
        <v>909</v>
      </c>
      <c r="D249" s="414" t="s">
        <v>37</v>
      </c>
      <c r="E249" s="414" t="s">
        <v>134</v>
      </c>
      <c r="F249" s="413" t="s">
        <v>110</v>
      </c>
      <c r="G249" s="413">
        <v>226</v>
      </c>
      <c r="H249" s="285">
        <v>3585.5</v>
      </c>
      <c r="I249" s="329">
        <v>3578.128</v>
      </c>
      <c r="J249" s="439">
        <f t="shared" si="29"/>
        <v>0.9979439408729606</v>
      </c>
    </row>
    <row r="250" spans="1:10" ht="15.75">
      <c r="A250" s="869" t="s">
        <v>405</v>
      </c>
      <c r="B250" s="873" t="s">
        <v>33</v>
      </c>
      <c r="C250" s="874">
        <v>909</v>
      </c>
      <c r="D250" s="875" t="s">
        <v>53</v>
      </c>
      <c r="E250" s="875"/>
      <c r="F250" s="876"/>
      <c r="G250" s="876"/>
      <c r="H250" s="867">
        <f aca="true" t="shared" si="32" ref="H250:I255">H251</f>
        <v>771.15</v>
      </c>
      <c r="I250" s="867">
        <f t="shared" si="32"/>
        <v>771.15</v>
      </c>
      <c r="J250" s="892">
        <f t="shared" si="29"/>
        <v>1</v>
      </c>
    </row>
    <row r="251" spans="1:10" ht="15.75">
      <c r="A251" s="869" t="s">
        <v>406</v>
      </c>
      <c r="B251" s="873" t="s">
        <v>136</v>
      </c>
      <c r="C251" s="874">
        <v>909</v>
      </c>
      <c r="D251" s="875" t="s">
        <v>135</v>
      </c>
      <c r="E251" s="875"/>
      <c r="F251" s="876"/>
      <c r="G251" s="876"/>
      <c r="H251" s="867">
        <f t="shared" si="32"/>
        <v>771.15</v>
      </c>
      <c r="I251" s="867">
        <f t="shared" si="32"/>
        <v>771.15</v>
      </c>
      <c r="J251" s="892">
        <f t="shared" si="29"/>
        <v>1</v>
      </c>
    </row>
    <row r="252" spans="1:10" ht="28.5">
      <c r="A252" s="317" t="s">
        <v>407</v>
      </c>
      <c r="B252" s="392" t="s">
        <v>253</v>
      </c>
      <c r="C252" s="393">
        <v>909</v>
      </c>
      <c r="D252" s="394" t="s">
        <v>135</v>
      </c>
      <c r="E252" s="394" t="s">
        <v>408</v>
      </c>
      <c r="F252" s="395"/>
      <c r="G252" s="395"/>
      <c r="H252" s="420">
        <f t="shared" si="32"/>
        <v>771.15</v>
      </c>
      <c r="I252" s="420">
        <f t="shared" si="32"/>
        <v>771.15</v>
      </c>
      <c r="J252" s="438">
        <f t="shared" si="29"/>
        <v>1</v>
      </c>
    </row>
    <row r="253" spans="1:10" ht="30">
      <c r="A253" s="340"/>
      <c r="B253" s="341" t="s">
        <v>496</v>
      </c>
      <c r="C253" s="342">
        <v>909</v>
      </c>
      <c r="D253" s="343" t="s">
        <v>135</v>
      </c>
      <c r="E253" s="343" t="s">
        <v>408</v>
      </c>
      <c r="F253" s="344" t="s">
        <v>94</v>
      </c>
      <c r="G253" s="344"/>
      <c r="H253" s="285">
        <f t="shared" si="32"/>
        <v>771.15</v>
      </c>
      <c r="I253" s="285">
        <f t="shared" si="32"/>
        <v>771.15</v>
      </c>
      <c r="J253" s="439">
        <f t="shared" si="29"/>
        <v>1</v>
      </c>
    </row>
    <row r="254" spans="1:10" ht="30">
      <c r="A254" s="340"/>
      <c r="B254" s="341" t="s">
        <v>194</v>
      </c>
      <c r="C254" s="342">
        <v>909</v>
      </c>
      <c r="D254" s="343" t="s">
        <v>135</v>
      </c>
      <c r="E254" s="343" t="s">
        <v>408</v>
      </c>
      <c r="F254" s="344" t="s">
        <v>197</v>
      </c>
      <c r="G254" s="344"/>
      <c r="H254" s="285">
        <f t="shared" si="32"/>
        <v>771.15</v>
      </c>
      <c r="I254" s="285">
        <f t="shared" si="32"/>
        <v>771.15</v>
      </c>
      <c r="J254" s="439">
        <f t="shared" si="29"/>
        <v>1</v>
      </c>
    </row>
    <row r="255" spans="1:10" ht="30">
      <c r="A255" s="365"/>
      <c r="B255" s="346" t="s">
        <v>87</v>
      </c>
      <c r="C255" s="342">
        <v>909</v>
      </c>
      <c r="D255" s="343" t="s">
        <v>135</v>
      </c>
      <c r="E255" s="343" t="s">
        <v>408</v>
      </c>
      <c r="F255" s="344" t="s">
        <v>82</v>
      </c>
      <c r="G255" s="344"/>
      <c r="H255" s="290">
        <f t="shared" si="32"/>
        <v>771.15</v>
      </c>
      <c r="I255" s="290">
        <f t="shared" si="32"/>
        <v>771.15</v>
      </c>
      <c r="J255" s="439">
        <f t="shared" si="29"/>
        <v>1</v>
      </c>
    </row>
    <row r="256" spans="1:10" ht="15.75">
      <c r="A256" s="367"/>
      <c r="B256" s="341" t="s">
        <v>69</v>
      </c>
      <c r="C256" s="342">
        <v>909</v>
      </c>
      <c r="D256" s="343" t="s">
        <v>135</v>
      </c>
      <c r="E256" s="343" t="s">
        <v>408</v>
      </c>
      <c r="F256" s="344" t="s">
        <v>82</v>
      </c>
      <c r="G256" s="344" t="s">
        <v>58</v>
      </c>
      <c r="H256" s="285">
        <v>771.15</v>
      </c>
      <c r="I256" s="285">
        <v>771.15</v>
      </c>
      <c r="J256" s="439">
        <f t="shared" si="29"/>
        <v>1</v>
      </c>
    </row>
    <row r="257" spans="1:10" ht="15.75">
      <c r="A257" s="869" t="s">
        <v>432</v>
      </c>
      <c r="B257" s="873" t="s">
        <v>50</v>
      </c>
      <c r="C257" s="874">
        <v>909</v>
      </c>
      <c r="D257" s="875" t="s">
        <v>51</v>
      </c>
      <c r="E257" s="875"/>
      <c r="F257" s="876"/>
      <c r="G257" s="876"/>
      <c r="H257" s="867">
        <f aca="true" t="shared" si="33" ref="H257:I262">H258</f>
        <v>1552.1</v>
      </c>
      <c r="I257" s="867">
        <f t="shared" si="33"/>
        <v>1552.1</v>
      </c>
      <c r="J257" s="892">
        <f t="shared" si="29"/>
        <v>1</v>
      </c>
    </row>
    <row r="258" spans="1:10" ht="15.75">
      <c r="A258" s="869" t="s">
        <v>433</v>
      </c>
      <c r="B258" s="873" t="s">
        <v>32</v>
      </c>
      <c r="C258" s="874">
        <v>909</v>
      </c>
      <c r="D258" s="875" t="s">
        <v>52</v>
      </c>
      <c r="E258" s="875"/>
      <c r="F258" s="876"/>
      <c r="G258" s="876"/>
      <c r="H258" s="867">
        <f t="shared" si="33"/>
        <v>1552.1</v>
      </c>
      <c r="I258" s="867">
        <f t="shared" si="33"/>
        <v>1552.1</v>
      </c>
      <c r="J258" s="892">
        <f t="shared" si="29"/>
        <v>1</v>
      </c>
    </row>
    <row r="259" spans="1:10" ht="28.5">
      <c r="A259" s="317" t="s">
        <v>434</v>
      </c>
      <c r="B259" s="392" t="s">
        <v>255</v>
      </c>
      <c r="C259" s="393">
        <v>909</v>
      </c>
      <c r="D259" s="394" t="s">
        <v>52</v>
      </c>
      <c r="E259" s="394" t="s">
        <v>409</v>
      </c>
      <c r="F259" s="395"/>
      <c r="G259" s="395"/>
      <c r="H259" s="321">
        <f t="shared" si="33"/>
        <v>1552.1</v>
      </c>
      <c r="I259" s="321">
        <f t="shared" si="33"/>
        <v>1552.1</v>
      </c>
      <c r="J259" s="440">
        <f t="shared" si="29"/>
        <v>1</v>
      </c>
    </row>
    <row r="260" spans="1:10" ht="30">
      <c r="A260" s="330"/>
      <c r="B260" s="341" t="s">
        <v>496</v>
      </c>
      <c r="C260" s="342">
        <v>909</v>
      </c>
      <c r="D260" s="343" t="s">
        <v>52</v>
      </c>
      <c r="E260" s="343" t="s">
        <v>409</v>
      </c>
      <c r="F260" s="344" t="s">
        <v>94</v>
      </c>
      <c r="G260" s="344"/>
      <c r="H260" s="289">
        <f t="shared" si="33"/>
        <v>1552.1</v>
      </c>
      <c r="I260" s="289">
        <f t="shared" si="33"/>
        <v>1552.1</v>
      </c>
      <c r="J260" s="441">
        <f t="shared" si="29"/>
        <v>1</v>
      </c>
    </row>
    <row r="261" spans="1:10" ht="30">
      <c r="A261" s="330"/>
      <c r="B261" s="341" t="s">
        <v>194</v>
      </c>
      <c r="C261" s="342">
        <v>909</v>
      </c>
      <c r="D261" s="343" t="s">
        <v>52</v>
      </c>
      <c r="E261" s="343" t="s">
        <v>409</v>
      </c>
      <c r="F261" s="344" t="s">
        <v>197</v>
      </c>
      <c r="G261" s="344"/>
      <c r="H261" s="289">
        <f t="shared" si="33"/>
        <v>1552.1</v>
      </c>
      <c r="I261" s="289">
        <f t="shared" si="33"/>
        <v>1552.1</v>
      </c>
      <c r="J261" s="441">
        <f t="shared" si="29"/>
        <v>1</v>
      </c>
    </row>
    <row r="262" spans="1:10" ht="30">
      <c r="A262" s="364"/>
      <c r="B262" s="346" t="s">
        <v>87</v>
      </c>
      <c r="C262" s="342">
        <v>909</v>
      </c>
      <c r="D262" s="343" t="s">
        <v>52</v>
      </c>
      <c r="E262" s="343" t="s">
        <v>409</v>
      </c>
      <c r="F262" s="344" t="s">
        <v>82</v>
      </c>
      <c r="G262" s="344"/>
      <c r="H262" s="285">
        <f t="shared" si="33"/>
        <v>1552.1</v>
      </c>
      <c r="I262" s="285">
        <f t="shared" si="33"/>
        <v>1552.1</v>
      </c>
      <c r="J262" s="441">
        <f t="shared" si="29"/>
        <v>1</v>
      </c>
    </row>
    <row r="263" spans="1:10" ht="15.75">
      <c r="A263" s="367"/>
      <c r="B263" s="341" t="s">
        <v>69</v>
      </c>
      <c r="C263" s="342">
        <v>909</v>
      </c>
      <c r="D263" s="343" t="s">
        <v>52</v>
      </c>
      <c r="E263" s="343" t="s">
        <v>409</v>
      </c>
      <c r="F263" s="344" t="s">
        <v>82</v>
      </c>
      <c r="G263" s="344" t="s">
        <v>58</v>
      </c>
      <c r="H263" s="289">
        <v>1552.1</v>
      </c>
      <c r="I263" s="290">
        <v>1552.1</v>
      </c>
      <c r="J263" s="441">
        <f t="shared" si="29"/>
        <v>1</v>
      </c>
    </row>
    <row r="264" spans="1:10" ht="26.25" customHeight="1">
      <c r="A264" s="583"/>
      <c r="B264" s="961" t="s">
        <v>257</v>
      </c>
      <c r="C264" s="961"/>
      <c r="D264" s="961"/>
      <c r="E264" s="961"/>
      <c r="F264" s="961"/>
      <c r="G264" s="961"/>
      <c r="H264" s="584">
        <f>H45+H6</f>
        <v>91721.196</v>
      </c>
      <c r="I264" s="584">
        <f>I45+I6</f>
        <v>90239.40900000001</v>
      </c>
      <c r="J264" s="585">
        <f t="shared" si="29"/>
        <v>0.9838446611620723</v>
      </c>
    </row>
  </sheetData>
  <sheetProtection/>
  <mergeCells count="2">
    <mergeCell ref="B264:G264"/>
    <mergeCell ref="A1:J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30.75390625" style="1" customWidth="1"/>
    <col min="2" max="2" width="68.00390625" style="1" customWidth="1"/>
    <col min="3" max="4" width="12.00390625" style="1" customWidth="1"/>
    <col min="5" max="16384" width="9.125" style="1" customWidth="1"/>
  </cols>
  <sheetData>
    <row r="2" spans="1:4" ht="18.75">
      <c r="A2" s="965" t="s">
        <v>142</v>
      </c>
      <c r="B2" s="965"/>
      <c r="C2" s="965"/>
      <c r="D2" s="965"/>
    </row>
    <row r="3" spans="1:4" ht="15.75">
      <c r="A3" s="966"/>
      <c r="B3" s="966"/>
      <c r="C3" s="966"/>
      <c r="D3" s="13" t="s">
        <v>211</v>
      </c>
    </row>
    <row r="4" spans="1:4" ht="15.75">
      <c r="A4" s="967" t="s">
        <v>41</v>
      </c>
      <c r="B4" s="967" t="s">
        <v>1</v>
      </c>
      <c r="C4" s="968" t="s">
        <v>317</v>
      </c>
      <c r="D4" s="968"/>
    </row>
    <row r="5" spans="1:4" ht="25.5">
      <c r="A5" s="967"/>
      <c r="B5" s="967"/>
      <c r="C5" s="16" t="s">
        <v>462</v>
      </c>
      <c r="D5" s="16" t="s">
        <v>463</v>
      </c>
    </row>
    <row r="6" spans="1:4" ht="15.75">
      <c r="A6" s="16" t="s">
        <v>38</v>
      </c>
      <c r="B6" s="16" t="s">
        <v>39</v>
      </c>
      <c r="C6" s="16" t="s">
        <v>40</v>
      </c>
      <c r="D6" s="16" t="s">
        <v>143</v>
      </c>
    </row>
    <row r="7" spans="1:4" ht="47.25">
      <c r="A7" s="123" t="s">
        <v>113</v>
      </c>
      <c r="B7" s="124" t="s">
        <v>115</v>
      </c>
      <c r="C7" s="920">
        <v>90028.2</v>
      </c>
      <c r="D7" s="921">
        <v>93282.4</v>
      </c>
    </row>
    <row r="8" spans="1:4" ht="47.25">
      <c r="A8" s="125" t="s">
        <v>114</v>
      </c>
      <c r="B8" s="126" t="s">
        <v>116</v>
      </c>
      <c r="C8" s="922">
        <v>91721.2</v>
      </c>
      <c r="D8" s="923">
        <v>90239.4</v>
      </c>
    </row>
    <row r="9" spans="1:4" ht="31.5">
      <c r="A9" s="127" t="s">
        <v>117</v>
      </c>
      <c r="B9" s="117" t="s">
        <v>118</v>
      </c>
      <c r="C9" s="924">
        <f>C7-C8</f>
        <v>-1693</v>
      </c>
      <c r="D9" s="925">
        <f>D7-D8</f>
        <v>3043</v>
      </c>
    </row>
    <row r="10" spans="1:3" ht="15.75">
      <c r="A10" s="46"/>
      <c r="B10" s="128"/>
      <c r="C10" s="129"/>
    </row>
    <row r="11" spans="1:3" ht="15.75">
      <c r="A11" s="46"/>
      <c r="B11" s="128"/>
      <c r="C11" s="129"/>
    </row>
    <row r="12" spans="1:3" ht="15.75">
      <c r="A12" s="130"/>
      <c r="B12" s="130"/>
      <c r="C12" s="131"/>
    </row>
    <row r="13" spans="1:3" ht="15.75">
      <c r="A13" s="46"/>
      <c r="B13" s="128"/>
      <c r="C13" s="129"/>
    </row>
    <row r="14" spans="1:3" ht="15.75">
      <c r="A14" s="46"/>
      <c r="B14" s="132"/>
      <c r="C14" s="129"/>
    </row>
    <row r="15" spans="1:4" ht="15.75">
      <c r="A15" s="956"/>
      <c r="B15" s="956"/>
      <c r="C15" s="956"/>
      <c r="D15" s="956"/>
    </row>
    <row r="16" spans="1:4" ht="15.75">
      <c r="A16" s="133"/>
      <c r="B16" s="21"/>
      <c r="C16" s="21"/>
      <c r="D16" s="5"/>
    </row>
    <row r="17" spans="1:4" ht="15.75">
      <c r="A17" s="956"/>
      <c r="B17" s="956"/>
      <c r="C17" s="956"/>
      <c r="D17" s="956"/>
    </row>
  </sheetData>
  <sheetProtection/>
  <mergeCells count="7">
    <mergeCell ref="A17:D17"/>
    <mergeCell ref="A2:D2"/>
    <mergeCell ref="A3:C3"/>
    <mergeCell ref="A4:A5"/>
    <mergeCell ref="B4:B5"/>
    <mergeCell ref="C4:D4"/>
    <mergeCell ref="A15:D15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80" zoomScaleSheetLayoutView="80" zoomScalePageLayoutView="0" workbookViewId="0" topLeftCell="A34">
      <selection activeCell="B16" sqref="B16"/>
    </sheetView>
  </sheetViews>
  <sheetFormatPr defaultColWidth="8.75390625" defaultRowHeight="12.75"/>
  <cols>
    <col min="1" max="1" width="28.75390625" style="75" customWidth="1"/>
    <col min="2" max="2" width="72.625" style="62" customWidth="1"/>
    <col min="3" max="3" width="13.00390625" style="587" customWidth="1"/>
    <col min="4" max="5" width="12.125" style="587" customWidth="1"/>
    <col min="6" max="6" width="12.125" style="110" customWidth="1"/>
    <col min="7" max="246" width="8.75390625" style="63" customWidth="1"/>
    <col min="247" max="247" width="3.00390625" style="63" customWidth="1"/>
    <col min="248" max="248" width="27.875" style="63" customWidth="1"/>
    <col min="249" max="249" width="40.25390625" style="63" customWidth="1"/>
    <col min="250" max="250" width="19.875" style="63" customWidth="1"/>
    <col min="251" max="16384" width="8.75390625" style="63" customWidth="1"/>
  </cols>
  <sheetData>
    <row r="1" ht="15.75">
      <c r="F1" s="110" t="s">
        <v>259</v>
      </c>
    </row>
    <row r="2" ht="15.75">
      <c r="F2" s="110" t="s">
        <v>460</v>
      </c>
    </row>
    <row r="3" ht="15.75">
      <c r="F3" s="110" t="s">
        <v>318</v>
      </c>
    </row>
    <row r="4" ht="15.75">
      <c r="F4" s="110" t="s">
        <v>277</v>
      </c>
    </row>
    <row r="6" spans="1:6" ht="34.5" customHeight="1">
      <c r="A6" s="969" t="s">
        <v>485</v>
      </c>
      <c r="B6" s="969"/>
      <c r="C6" s="969"/>
      <c r="D6" s="969"/>
      <c r="E6" s="969"/>
      <c r="F6" s="969"/>
    </row>
    <row r="7" ht="15.75">
      <c r="B7" s="14"/>
    </row>
    <row r="8" spans="2:6" ht="15.75">
      <c r="B8" s="64"/>
      <c r="F8" s="110" t="s">
        <v>211</v>
      </c>
    </row>
    <row r="9" spans="1:6" ht="63.75" customHeight="1">
      <c r="A9" s="83" t="s">
        <v>278</v>
      </c>
      <c r="B9" s="84" t="s">
        <v>279</v>
      </c>
      <c r="C9" s="84" t="s">
        <v>462</v>
      </c>
      <c r="D9" s="84" t="s">
        <v>463</v>
      </c>
      <c r="E9" s="84" t="s">
        <v>100</v>
      </c>
      <c r="F9" s="111" t="s">
        <v>443</v>
      </c>
    </row>
    <row r="10" spans="1:6" ht="15.75">
      <c r="A10" s="85">
        <v>1</v>
      </c>
      <c r="B10" s="86">
        <v>2</v>
      </c>
      <c r="C10" s="603">
        <v>3</v>
      </c>
      <c r="D10" s="603">
        <v>4</v>
      </c>
      <c r="E10" s="603">
        <v>5</v>
      </c>
      <c r="F10" s="603">
        <v>6</v>
      </c>
    </row>
    <row r="11" spans="1:256" s="134" customFormat="1" ht="15.75">
      <c r="A11" s="815" t="s">
        <v>171</v>
      </c>
      <c r="B11" s="816" t="s">
        <v>280</v>
      </c>
      <c r="C11" s="817">
        <f>C12+C17+C25+C15+C22</f>
        <v>10920.9</v>
      </c>
      <c r="D11" s="817">
        <f>D12+D17+D25+D15+D22</f>
        <v>14377</v>
      </c>
      <c r="E11" s="818">
        <f>D11/C11*100%</f>
        <v>1.3164665915812799</v>
      </c>
      <c r="F11" s="817">
        <f>D11-C11</f>
        <v>3456.1000000000004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6" ht="15.75">
      <c r="A12" s="588" t="s">
        <v>435</v>
      </c>
      <c r="B12" s="589" t="s">
        <v>436</v>
      </c>
      <c r="C12" s="590">
        <f>C13</f>
        <v>7634.9</v>
      </c>
      <c r="D12" s="590">
        <f>D13</f>
        <v>10281.9</v>
      </c>
      <c r="E12" s="591">
        <f aca="true" t="shared" si="0" ref="E12:E47">D12/C12*100%</f>
        <v>1.346697402716473</v>
      </c>
      <c r="F12" s="590">
        <f aca="true" t="shared" si="1" ref="F12:F47">D12-C12</f>
        <v>2647</v>
      </c>
    </row>
    <row r="13" spans="1:256" ht="15.75">
      <c r="A13" s="592" t="s">
        <v>437</v>
      </c>
      <c r="B13" s="617" t="s">
        <v>438</v>
      </c>
      <c r="C13" s="593">
        <f>C14</f>
        <v>7634.9</v>
      </c>
      <c r="D13" s="593">
        <f>D14</f>
        <v>10281.9</v>
      </c>
      <c r="E13" s="594">
        <f t="shared" si="0"/>
        <v>1.346697402716473</v>
      </c>
      <c r="F13" s="593">
        <f t="shared" si="1"/>
        <v>2647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64.5" customHeight="1">
      <c r="A14" s="595" t="s">
        <v>439</v>
      </c>
      <c r="B14" s="619" t="s">
        <v>340</v>
      </c>
      <c r="C14" s="596">
        <v>7634.9</v>
      </c>
      <c r="D14" s="596">
        <v>10281.9</v>
      </c>
      <c r="E14" s="597">
        <f t="shared" si="0"/>
        <v>1.346697402716473</v>
      </c>
      <c r="F14" s="596">
        <f t="shared" si="1"/>
        <v>2647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586" customFormat="1" ht="36" customHeight="1">
      <c r="A15" s="592" t="s">
        <v>464</v>
      </c>
      <c r="B15" s="847" t="s">
        <v>465</v>
      </c>
      <c r="C15" s="907">
        <f>C16</f>
        <v>1648</v>
      </c>
      <c r="D15" s="907">
        <f>D16</f>
        <v>1648.1</v>
      </c>
      <c r="E15" s="597">
        <f t="shared" si="0"/>
        <v>1.0000606796116505</v>
      </c>
      <c r="F15" s="596">
        <f t="shared" si="1"/>
        <v>0.09999999999990905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586" customFormat="1" ht="72" customHeight="1">
      <c r="A16" s="595" t="s">
        <v>466</v>
      </c>
      <c r="B16" s="848" t="s">
        <v>467</v>
      </c>
      <c r="C16" s="596">
        <v>1648</v>
      </c>
      <c r="D16" s="596">
        <v>1648.1</v>
      </c>
      <c r="E16" s="597">
        <f t="shared" si="0"/>
        <v>1.0000606796116505</v>
      </c>
      <c r="F16" s="596">
        <f t="shared" si="1"/>
        <v>0.09999999999990905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6" ht="31.5">
      <c r="A17" s="588" t="s">
        <v>187</v>
      </c>
      <c r="B17" s="618" t="s">
        <v>281</v>
      </c>
      <c r="C17" s="598">
        <f aca="true" t="shared" si="2" ref="C17:D19">C18</f>
        <v>1</v>
      </c>
      <c r="D17" s="598">
        <f t="shared" si="2"/>
        <v>816</v>
      </c>
      <c r="E17" s="599">
        <f t="shared" si="0"/>
        <v>816</v>
      </c>
      <c r="F17" s="598">
        <f t="shared" si="1"/>
        <v>815</v>
      </c>
    </row>
    <row r="18" spans="1:6" ht="15.75">
      <c r="A18" s="595" t="s">
        <v>282</v>
      </c>
      <c r="B18" s="620" t="s">
        <v>283</v>
      </c>
      <c r="C18" s="600">
        <f t="shared" si="2"/>
        <v>1</v>
      </c>
      <c r="D18" s="600">
        <f t="shared" si="2"/>
        <v>816</v>
      </c>
      <c r="E18" s="601">
        <f t="shared" si="0"/>
        <v>816</v>
      </c>
      <c r="F18" s="600">
        <f t="shared" si="1"/>
        <v>815</v>
      </c>
    </row>
    <row r="19" spans="1:6" ht="15.75">
      <c r="A19" s="595" t="s">
        <v>284</v>
      </c>
      <c r="B19" s="620" t="s">
        <v>285</v>
      </c>
      <c r="C19" s="600">
        <f t="shared" si="2"/>
        <v>1</v>
      </c>
      <c r="D19" s="600">
        <f t="shared" si="2"/>
        <v>816</v>
      </c>
      <c r="E19" s="601">
        <f t="shared" si="0"/>
        <v>816</v>
      </c>
      <c r="F19" s="600">
        <f t="shared" si="1"/>
        <v>815</v>
      </c>
    </row>
    <row r="20" spans="1:6" ht="31.5">
      <c r="A20" s="595" t="s">
        <v>286</v>
      </c>
      <c r="B20" s="620" t="s">
        <v>287</v>
      </c>
      <c r="C20" s="600">
        <f>C21</f>
        <v>1</v>
      </c>
      <c r="D20" s="600">
        <f>D21</f>
        <v>816</v>
      </c>
      <c r="E20" s="601">
        <f t="shared" si="0"/>
        <v>816</v>
      </c>
      <c r="F20" s="600">
        <f t="shared" si="1"/>
        <v>815</v>
      </c>
    </row>
    <row r="21" spans="1:6" ht="78.75">
      <c r="A21" s="595" t="s">
        <v>188</v>
      </c>
      <c r="B21" s="620" t="s">
        <v>288</v>
      </c>
      <c r="C21" s="600">
        <v>1</v>
      </c>
      <c r="D21" s="600">
        <v>816</v>
      </c>
      <c r="E21" s="601">
        <f t="shared" si="0"/>
        <v>816</v>
      </c>
      <c r="F21" s="600">
        <f t="shared" si="1"/>
        <v>815</v>
      </c>
    </row>
    <row r="22" spans="1:6" s="586" customFormat="1" ht="31.5">
      <c r="A22" s="592" t="s">
        <v>468</v>
      </c>
      <c r="B22" s="850" t="s">
        <v>469</v>
      </c>
      <c r="C22" s="593">
        <f>C23+C24</f>
        <v>1631</v>
      </c>
      <c r="D22" s="593">
        <f>D23+D24</f>
        <v>1631</v>
      </c>
      <c r="E22" s="601">
        <f t="shared" si="0"/>
        <v>1</v>
      </c>
      <c r="F22" s="600">
        <f t="shared" si="1"/>
        <v>0</v>
      </c>
    </row>
    <row r="23" spans="1:6" s="586" customFormat="1" ht="110.25">
      <c r="A23" s="595" t="s">
        <v>470</v>
      </c>
      <c r="B23" s="849" t="s">
        <v>472</v>
      </c>
      <c r="C23" s="600">
        <v>1625</v>
      </c>
      <c r="D23" s="600">
        <v>1625</v>
      </c>
      <c r="E23" s="601">
        <f t="shared" si="0"/>
        <v>1</v>
      </c>
      <c r="F23" s="600">
        <f t="shared" si="1"/>
        <v>0</v>
      </c>
    </row>
    <row r="24" spans="1:6" s="586" customFormat="1" ht="110.25">
      <c r="A24" s="595" t="s">
        <v>471</v>
      </c>
      <c r="B24" s="849" t="s">
        <v>473</v>
      </c>
      <c r="C24" s="600">
        <v>6</v>
      </c>
      <c r="D24" s="600">
        <v>6</v>
      </c>
      <c r="E24" s="601">
        <f t="shared" si="0"/>
        <v>1</v>
      </c>
      <c r="F24" s="600">
        <f t="shared" si="1"/>
        <v>0</v>
      </c>
    </row>
    <row r="25" spans="1:6" ht="16.5" customHeight="1">
      <c r="A25" s="588" t="s">
        <v>189</v>
      </c>
      <c r="B25" s="602" t="s">
        <v>289</v>
      </c>
      <c r="C25" s="598">
        <f>C26+C29</f>
        <v>6</v>
      </c>
      <c r="D25" s="598">
        <f>D26+D29</f>
        <v>0</v>
      </c>
      <c r="E25" s="599">
        <f t="shared" si="0"/>
        <v>0</v>
      </c>
      <c r="F25" s="600">
        <f t="shared" si="1"/>
        <v>-6</v>
      </c>
    </row>
    <row r="26" spans="1:6" ht="66" customHeight="1">
      <c r="A26" s="592" t="s">
        <v>290</v>
      </c>
      <c r="B26" s="617" t="s">
        <v>291</v>
      </c>
      <c r="C26" s="593">
        <f>C27+C28</f>
        <v>2</v>
      </c>
      <c r="D26" s="593">
        <f>D27+D28</f>
        <v>0</v>
      </c>
      <c r="E26" s="594">
        <f t="shared" si="0"/>
        <v>0</v>
      </c>
      <c r="F26" s="600">
        <f t="shared" si="1"/>
        <v>-2</v>
      </c>
    </row>
    <row r="27" spans="1:6" ht="104.25" customHeight="1">
      <c r="A27" s="595" t="s">
        <v>292</v>
      </c>
      <c r="B27" s="619" t="s">
        <v>265</v>
      </c>
      <c r="C27" s="600">
        <v>1</v>
      </c>
      <c r="D27" s="600">
        <v>0</v>
      </c>
      <c r="E27" s="601">
        <v>0</v>
      </c>
      <c r="F27" s="600">
        <f t="shared" si="1"/>
        <v>-1</v>
      </c>
    </row>
    <row r="28" spans="1:6" ht="81" customHeight="1">
      <c r="A28" s="595" t="s">
        <v>293</v>
      </c>
      <c r="B28" s="619" t="s">
        <v>266</v>
      </c>
      <c r="C28" s="600">
        <v>1</v>
      </c>
      <c r="D28" s="600">
        <v>0</v>
      </c>
      <c r="E28" s="601">
        <f t="shared" si="0"/>
        <v>0</v>
      </c>
      <c r="F28" s="600">
        <f t="shared" si="1"/>
        <v>-1</v>
      </c>
    </row>
    <row r="29" spans="1:6" ht="67.5" customHeight="1">
      <c r="A29" s="592" t="s">
        <v>294</v>
      </c>
      <c r="B29" s="617" t="s">
        <v>295</v>
      </c>
      <c r="C29" s="593">
        <f>C30+C31+C32+C33</f>
        <v>4</v>
      </c>
      <c r="D29" s="593">
        <f>D30+D31+D32+D33</f>
        <v>0</v>
      </c>
      <c r="E29" s="594">
        <f t="shared" si="0"/>
        <v>0</v>
      </c>
      <c r="F29" s="593">
        <f t="shared" si="1"/>
        <v>-4</v>
      </c>
    </row>
    <row r="30" spans="1:6" ht="144" customHeight="1">
      <c r="A30" s="595" t="s">
        <v>296</v>
      </c>
      <c r="B30" s="619" t="s">
        <v>297</v>
      </c>
      <c r="C30" s="600">
        <v>1</v>
      </c>
      <c r="D30" s="600">
        <v>0</v>
      </c>
      <c r="E30" s="601">
        <f t="shared" si="0"/>
        <v>0</v>
      </c>
      <c r="F30" s="600">
        <f t="shared" si="1"/>
        <v>-1</v>
      </c>
    </row>
    <row r="31" spans="1:6" ht="145.5" customHeight="1">
      <c r="A31" s="595" t="s">
        <v>298</v>
      </c>
      <c r="B31" s="619" t="s">
        <v>297</v>
      </c>
      <c r="C31" s="600">
        <v>1</v>
      </c>
      <c r="D31" s="600">
        <v>0</v>
      </c>
      <c r="E31" s="601">
        <f t="shared" si="0"/>
        <v>0</v>
      </c>
      <c r="F31" s="600">
        <f t="shared" si="1"/>
        <v>-1</v>
      </c>
    </row>
    <row r="32" spans="1:6" ht="143.25" customHeight="1">
      <c r="A32" s="595" t="s">
        <v>299</v>
      </c>
      <c r="B32" s="619" t="s">
        <v>297</v>
      </c>
      <c r="C32" s="600">
        <v>1</v>
      </c>
      <c r="D32" s="600">
        <v>0</v>
      </c>
      <c r="E32" s="601">
        <v>0</v>
      </c>
      <c r="F32" s="600">
        <f t="shared" si="1"/>
        <v>-1</v>
      </c>
    </row>
    <row r="33" spans="1:6" ht="144" customHeight="1">
      <c r="A33" s="595" t="s">
        <v>300</v>
      </c>
      <c r="B33" s="619" t="s">
        <v>297</v>
      </c>
      <c r="C33" s="600">
        <v>1</v>
      </c>
      <c r="D33" s="600">
        <v>0</v>
      </c>
      <c r="E33" s="601">
        <v>0</v>
      </c>
      <c r="F33" s="600">
        <f t="shared" si="1"/>
        <v>-1</v>
      </c>
    </row>
    <row r="34" spans="1:256" s="134" customFormat="1" ht="15.75">
      <c r="A34" s="819" t="s">
        <v>190</v>
      </c>
      <c r="B34" s="820" t="s">
        <v>301</v>
      </c>
      <c r="C34" s="821">
        <f>C35</f>
        <v>79107.29999999999</v>
      </c>
      <c r="D34" s="821">
        <f>D35</f>
        <v>78905.29999999999</v>
      </c>
      <c r="E34" s="822">
        <f t="shared" si="0"/>
        <v>0.9974465062010712</v>
      </c>
      <c r="F34" s="823">
        <f t="shared" si="1"/>
        <v>-202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</row>
    <row r="35" spans="1:6" ht="31.5">
      <c r="A35" s="89" t="s">
        <v>191</v>
      </c>
      <c r="B35" s="90" t="s">
        <v>48</v>
      </c>
      <c r="C35" s="91">
        <f>C36+C38</f>
        <v>79107.29999999999</v>
      </c>
      <c r="D35" s="91">
        <f>D36+D38</f>
        <v>78905.29999999999</v>
      </c>
      <c r="E35" s="92">
        <f t="shared" si="0"/>
        <v>0.9974465062010712</v>
      </c>
      <c r="F35" s="115">
        <f t="shared" si="1"/>
        <v>-202</v>
      </c>
    </row>
    <row r="36" spans="1:6" s="586" customFormat="1" ht="15.75">
      <c r="A36" s="89" t="s">
        <v>344</v>
      </c>
      <c r="B36" s="90" t="s">
        <v>440</v>
      </c>
      <c r="C36" s="91">
        <f>C37</f>
        <v>67553.2</v>
      </c>
      <c r="D36" s="91">
        <f>D37</f>
        <v>67553.2</v>
      </c>
      <c r="E36" s="92">
        <f t="shared" si="0"/>
        <v>1</v>
      </c>
      <c r="F36" s="115">
        <f t="shared" si="1"/>
        <v>0</v>
      </c>
    </row>
    <row r="37" spans="1:6" s="586" customFormat="1" ht="47.25">
      <c r="A37" s="605" t="s">
        <v>441</v>
      </c>
      <c r="B37" s="606" t="s">
        <v>442</v>
      </c>
      <c r="C37" s="607">
        <v>67553.2</v>
      </c>
      <c r="D37" s="607">
        <v>67553.2</v>
      </c>
      <c r="E37" s="92">
        <f t="shared" si="0"/>
        <v>1</v>
      </c>
      <c r="F37" s="115">
        <f t="shared" si="1"/>
        <v>0</v>
      </c>
    </row>
    <row r="38" spans="1:256" ht="15.75">
      <c r="A38" s="76" t="s">
        <v>302</v>
      </c>
      <c r="B38" s="68" t="s">
        <v>303</v>
      </c>
      <c r="C38" s="73">
        <f>C39+C43</f>
        <v>11554.099999999999</v>
      </c>
      <c r="D38" s="73">
        <f>D39+D43</f>
        <v>11352.099999999999</v>
      </c>
      <c r="E38" s="81">
        <f t="shared" si="0"/>
        <v>0.9825170285872548</v>
      </c>
      <c r="F38" s="113">
        <f t="shared" si="1"/>
        <v>-202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6" ht="31.5">
      <c r="A39" s="77" t="s">
        <v>304</v>
      </c>
      <c r="B39" s="70" t="s">
        <v>49</v>
      </c>
      <c r="C39" s="72">
        <f>C40</f>
        <v>2186.2999999999997</v>
      </c>
      <c r="D39" s="72">
        <f>D40</f>
        <v>1998.8</v>
      </c>
      <c r="E39" s="80">
        <f t="shared" si="0"/>
        <v>0.914238668069341</v>
      </c>
      <c r="F39" s="112">
        <f t="shared" si="1"/>
        <v>-187.49999999999977</v>
      </c>
    </row>
    <row r="40" spans="1:6" ht="47.25">
      <c r="A40" s="78" t="s">
        <v>305</v>
      </c>
      <c r="B40" s="69" t="s">
        <v>306</v>
      </c>
      <c r="C40" s="74">
        <f>C41+C42</f>
        <v>2186.2999999999997</v>
      </c>
      <c r="D40" s="74">
        <f>D41+D42</f>
        <v>1998.8</v>
      </c>
      <c r="E40" s="82">
        <f t="shared" si="0"/>
        <v>0.914238668069341</v>
      </c>
      <c r="F40" s="114">
        <f t="shared" si="1"/>
        <v>-187.49999999999977</v>
      </c>
    </row>
    <row r="41" spans="1:6" ht="63">
      <c r="A41" s="78" t="s">
        <v>307</v>
      </c>
      <c r="B41" s="67" t="s">
        <v>76</v>
      </c>
      <c r="C41" s="74">
        <v>2178.2</v>
      </c>
      <c r="D41" s="74">
        <v>1990.7</v>
      </c>
      <c r="E41" s="82">
        <f t="shared" si="0"/>
        <v>0.9139197502525022</v>
      </c>
      <c r="F41" s="114">
        <f t="shared" si="1"/>
        <v>-187.49999999999977</v>
      </c>
    </row>
    <row r="42" spans="1:6" ht="94.5">
      <c r="A42" s="78" t="s">
        <v>308</v>
      </c>
      <c r="B42" s="67" t="s">
        <v>77</v>
      </c>
      <c r="C42" s="74">
        <v>8.1</v>
      </c>
      <c r="D42" s="74">
        <v>8.1</v>
      </c>
      <c r="E42" s="82">
        <f t="shared" si="0"/>
        <v>1</v>
      </c>
      <c r="F42" s="114">
        <f t="shared" si="1"/>
        <v>0</v>
      </c>
    </row>
    <row r="43" spans="1:6" ht="47.25">
      <c r="A43" s="77" t="s">
        <v>309</v>
      </c>
      <c r="B43" s="65" t="s">
        <v>310</v>
      </c>
      <c r="C43" s="72">
        <f>C44</f>
        <v>9367.8</v>
      </c>
      <c r="D43" s="72">
        <f>D44</f>
        <v>9353.3</v>
      </c>
      <c r="E43" s="80">
        <f t="shared" si="0"/>
        <v>0.998452144580371</v>
      </c>
      <c r="F43" s="112">
        <f t="shared" si="1"/>
        <v>-14.5</v>
      </c>
    </row>
    <row r="44" spans="1:6" ht="63">
      <c r="A44" s="78" t="s">
        <v>311</v>
      </c>
      <c r="B44" s="67" t="s">
        <v>312</v>
      </c>
      <c r="C44" s="74">
        <f>C45+C46</f>
        <v>9367.8</v>
      </c>
      <c r="D44" s="74">
        <f>D45+D46</f>
        <v>9353.3</v>
      </c>
      <c r="E44" s="82">
        <f t="shared" si="0"/>
        <v>0.998452144580371</v>
      </c>
      <c r="F44" s="114">
        <f t="shared" si="1"/>
        <v>-14.5</v>
      </c>
    </row>
    <row r="45" spans="1:6" ht="47.25">
      <c r="A45" s="78" t="s">
        <v>313</v>
      </c>
      <c r="B45" s="67" t="s">
        <v>78</v>
      </c>
      <c r="C45" s="74">
        <v>5782.3</v>
      </c>
      <c r="D45" s="74">
        <v>5775.2</v>
      </c>
      <c r="E45" s="82">
        <f t="shared" si="0"/>
        <v>0.9987721149023744</v>
      </c>
      <c r="F45" s="114">
        <f t="shared" si="1"/>
        <v>-7.100000000000364</v>
      </c>
    </row>
    <row r="46" spans="1:6" ht="47.25">
      <c r="A46" s="79" t="s">
        <v>314</v>
      </c>
      <c r="B46" s="71" t="s">
        <v>79</v>
      </c>
      <c r="C46" s="604">
        <v>3585.5</v>
      </c>
      <c r="D46" s="604">
        <v>3578.1</v>
      </c>
      <c r="E46" s="608">
        <f t="shared" si="0"/>
        <v>0.9979361316413331</v>
      </c>
      <c r="F46" s="609">
        <f t="shared" si="1"/>
        <v>-7.400000000000091</v>
      </c>
    </row>
    <row r="47" spans="1:256" s="134" customFormat="1" ht="22.5" customHeight="1">
      <c r="A47" s="610"/>
      <c r="B47" s="611" t="s">
        <v>315</v>
      </c>
      <c r="C47" s="612">
        <f>C34+C11</f>
        <v>90028.19999999998</v>
      </c>
      <c r="D47" s="612">
        <f>D34+D11</f>
        <v>93282.29999999999</v>
      </c>
      <c r="E47" s="613">
        <f t="shared" si="0"/>
        <v>1.0361453411264472</v>
      </c>
      <c r="F47" s="614">
        <f t="shared" si="1"/>
        <v>3254.100000000006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  <c r="IU47" s="93"/>
      <c r="IV47" s="93"/>
    </row>
  </sheetData>
  <sheetProtection/>
  <mergeCells count="1">
    <mergeCell ref="A6:F6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9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00390625" defaultRowHeight="12.75"/>
  <cols>
    <col min="1" max="1" width="8.125" style="9" customWidth="1"/>
    <col min="2" max="2" width="55.875" style="10" customWidth="1"/>
    <col min="3" max="3" width="10.25390625" style="10" customWidth="1"/>
    <col min="4" max="4" width="11.75390625" style="10" customWidth="1"/>
    <col min="5" max="5" width="15.00390625" style="277" customWidth="1"/>
    <col min="6" max="6" width="8.875" style="277" customWidth="1"/>
    <col min="7" max="7" width="7.875" style="277" hidden="1" customWidth="1"/>
    <col min="8" max="8" width="15.25390625" style="10" customWidth="1"/>
    <col min="9" max="9" width="12.125" style="485" customWidth="1"/>
    <col min="10" max="10" width="13.375" style="280" customWidth="1"/>
    <col min="11" max="11" width="12.125" style="280" customWidth="1"/>
    <col min="12" max="16384" width="9.125" style="1" customWidth="1"/>
  </cols>
  <sheetData>
    <row r="1" ht="15.75">
      <c r="K1" s="280" t="s">
        <v>263</v>
      </c>
    </row>
    <row r="2" spans="9:11" ht="15.75">
      <c r="I2" s="486"/>
      <c r="K2" s="486" t="s">
        <v>276</v>
      </c>
    </row>
    <row r="3" spans="9:11" ht="15.75">
      <c r="I3" s="486"/>
      <c r="K3" s="486" t="s">
        <v>318</v>
      </c>
    </row>
    <row r="4" spans="9:11" ht="15.75">
      <c r="I4" s="486"/>
      <c r="K4" s="486" t="s">
        <v>277</v>
      </c>
    </row>
    <row r="5" spans="9:11" ht="15.75">
      <c r="I5" s="486"/>
      <c r="K5" s="486"/>
    </row>
    <row r="6" spans="2:11" ht="18.75">
      <c r="B6" s="487" t="s">
        <v>491</v>
      </c>
      <c r="C6" s="487"/>
      <c r="D6" s="487"/>
      <c r="E6" s="487"/>
      <c r="F6" s="487"/>
      <c r="G6" s="487"/>
      <c r="H6" s="487"/>
      <c r="I6" s="487"/>
      <c r="J6" s="487"/>
      <c r="K6" s="10"/>
    </row>
    <row r="7" spans="2:11" ht="22.5" customHeight="1">
      <c r="B7" s="970"/>
      <c r="C7" s="970"/>
      <c r="D7" s="970"/>
      <c r="E7" s="970"/>
      <c r="F7" s="970"/>
      <c r="G7" s="970"/>
      <c r="H7" s="970"/>
      <c r="I7" s="488"/>
      <c r="K7" s="489" t="s">
        <v>211</v>
      </c>
    </row>
    <row r="8" spans="1:11" ht="59.25" customHeight="1">
      <c r="A8" s="563" t="s">
        <v>418</v>
      </c>
      <c r="B8" s="564" t="s">
        <v>173</v>
      </c>
      <c r="C8" s="564" t="s">
        <v>212</v>
      </c>
      <c r="D8" s="564" t="s">
        <v>213</v>
      </c>
      <c r="E8" s="564" t="s">
        <v>2</v>
      </c>
      <c r="F8" s="564" t="s">
        <v>3</v>
      </c>
      <c r="G8" s="564" t="s">
        <v>54</v>
      </c>
      <c r="H8" s="565" t="s">
        <v>419</v>
      </c>
      <c r="I8" s="566" t="s">
        <v>463</v>
      </c>
      <c r="J8" s="567" t="s">
        <v>100</v>
      </c>
      <c r="K8" s="567" t="s">
        <v>316</v>
      </c>
    </row>
    <row r="9" spans="1:11" ht="15.75">
      <c r="A9" s="448">
        <v>1</v>
      </c>
      <c r="B9" s="448">
        <v>2</v>
      </c>
      <c r="C9" s="448">
        <v>3</v>
      </c>
      <c r="D9" s="448">
        <v>4</v>
      </c>
      <c r="E9" s="448">
        <v>5</v>
      </c>
      <c r="F9" s="448">
        <v>6</v>
      </c>
      <c r="G9" s="448">
        <v>7</v>
      </c>
      <c r="H9" s="448">
        <v>7</v>
      </c>
      <c r="I9" s="275" t="s">
        <v>185</v>
      </c>
      <c r="J9" s="275" t="s">
        <v>61</v>
      </c>
      <c r="K9" s="275" t="s">
        <v>62</v>
      </c>
    </row>
    <row r="10" spans="1:11" s="94" customFormat="1" ht="15.75">
      <c r="A10" s="680">
        <v>1</v>
      </c>
      <c r="B10" s="681" t="s">
        <v>83</v>
      </c>
      <c r="C10" s="682">
        <v>984</v>
      </c>
      <c r="D10" s="683"/>
      <c r="E10" s="683"/>
      <c r="F10" s="683"/>
      <c r="G10" s="683"/>
      <c r="H10" s="684">
        <f>H11</f>
        <v>4623.597</v>
      </c>
      <c r="I10" s="684">
        <f>I11</f>
        <v>4029.26</v>
      </c>
      <c r="J10" s="774">
        <f>I10/H10</f>
        <v>0.8714557086182037</v>
      </c>
      <c r="K10" s="584">
        <f>I10-H10</f>
        <v>-594.3369999999995</v>
      </c>
    </row>
    <row r="11" spans="1:11" ht="15.75">
      <c r="A11" s="690" t="s">
        <v>5</v>
      </c>
      <c r="B11" s="691" t="s">
        <v>4</v>
      </c>
      <c r="C11" s="692">
        <v>984</v>
      </c>
      <c r="D11" s="693" t="s">
        <v>88</v>
      </c>
      <c r="E11" s="693"/>
      <c r="F11" s="693"/>
      <c r="G11" s="693"/>
      <c r="H11" s="645">
        <f>H12+H21</f>
        <v>4623.597</v>
      </c>
      <c r="I11" s="645">
        <f>I12+I21</f>
        <v>4029.26</v>
      </c>
      <c r="J11" s="694">
        <f aca="true" t="shared" si="0" ref="J11:J73">I11/H11</f>
        <v>0.8714557086182037</v>
      </c>
      <c r="K11" s="677">
        <f aca="true" t="shared" si="1" ref="K11:K73">I11-H11</f>
        <v>-594.3369999999995</v>
      </c>
    </row>
    <row r="12" spans="1:11" ht="54" customHeight="1">
      <c r="A12" s="685" t="s">
        <v>7</v>
      </c>
      <c r="B12" s="686" t="s">
        <v>140</v>
      </c>
      <c r="C12" s="687">
        <v>984</v>
      </c>
      <c r="D12" s="688" t="s">
        <v>45</v>
      </c>
      <c r="E12" s="688"/>
      <c r="F12" s="688"/>
      <c r="G12" s="688"/>
      <c r="H12" s="634">
        <f aca="true" t="shared" si="2" ref="H12:I14">H13</f>
        <v>1534.454</v>
      </c>
      <c r="I12" s="634">
        <f t="shared" si="2"/>
        <v>1508.762</v>
      </c>
      <c r="J12" s="689">
        <f t="shared" si="0"/>
        <v>0.9832565850784709</v>
      </c>
      <c r="K12" s="678">
        <f t="shared" si="1"/>
        <v>-25.692000000000007</v>
      </c>
    </row>
    <row r="13" spans="1:11" ht="22.5" customHeight="1">
      <c r="A13" s="451" t="s">
        <v>8</v>
      </c>
      <c r="B13" s="452" t="s">
        <v>44</v>
      </c>
      <c r="C13" s="490">
        <v>984</v>
      </c>
      <c r="D13" s="491" t="s">
        <v>45</v>
      </c>
      <c r="E13" s="491" t="s">
        <v>414</v>
      </c>
      <c r="F13" s="491"/>
      <c r="G13" s="491"/>
      <c r="H13" s="492">
        <f t="shared" si="2"/>
        <v>1534.454</v>
      </c>
      <c r="I13" s="492">
        <f t="shared" si="2"/>
        <v>1508.762</v>
      </c>
      <c r="J13" s="576">
        <f t="shared" si="0"/>
        <v>0.9832565850784709</v>
      </c>
      <c r="K13" s="525">
        <f t="shared" si="1"/>
        <v>-25.692000000000007</v>
      </c>
    </row>
    <row r="14" spans="1:11" ht="90.75" customHeight="1">
      <c r="A14" s="453"/>
      <c r="B14" s="454" t="s">
        <v>93</v>
      </c>
      <c r="C14" s="494">
        <v>984</v>
      </c>
      <c r="D14" s="495" t="s">
        <v>45</v>
      </c>
      <c r="E14" s="495" t="s">
        <v>414</v>
      </c>
      <c r="F14" s="495" t="s">
        <v>92</v>
      </c>
      <c r="G14" s="495"/>
      <c r="H14" s="496">
        <f t="shared" si="2"/>
        <v>1534.454</v>
      </c>
      <c r="I14" s="496">
        <f t="shared" si="2"/>
        <v>1508.762</v>
      </c>
      <c r="J14" s="577">
        <f t="shared" si="0"/>
        <v>0.9832565850784709</v>
      </c>
      <c r="K14" s="532">
        <f t="shared" si="1"/>
        <v>-25.692000000000007</v>
      </c>
    </row>
    <row r="15" spans="1:11" ht="47.25" customHeight="1">
      <c r="A15" s="453"/>
      <c r="B15" s="454" t="s">
        <v>214</v>
      </c>
      <c r="C15" s="494">
        <v>984</v>
      </c>
      <c r="D15" s="495" t="s">
        <v>45</v>
      </c>
      <c r="E15" s="495" t="s">
        <v>414</v>
      </c>
      <c r="F15" s="495" t="s">
        <v>193</v>
      </c>
      <c r="G15" s="495"/>
      <c r="H15" s="496">
        <v>1534.454</v>
      </c>
      <c r="I15" s="496">
        <v>1508.762</v>
      </c>
      <c r="J15" s="577">
        <f t="shared" si="0"/>
        <v>0.9832565850784709</v>
      </c>
      <c r="K15" s="532">
        <f t="shared" si="1"/>
        <v>-25.692000000000007</v>
      </c>
    </row>
    <row r="16" spans="1:11" ht="31.5" customHeight="1" hidden="1">
      <c r="A16" s="455"/>
      <c r="B16" s="456" t="s">
        <v>121</v>
      </c>
      <c r="C16" s="494">
        <v>984</v>
      </c>
      <c r="D16" s="495" t="s">
        <v>45</v>
      </c>
      <c r="E16" s="495" t="s">
        <v>414</v>
      </c>
      <c r="F16" s="499" t="s">
        <v>74</v>
      </c>
      <c r="G16" s="499"/>
      <c r="H16" s="496">
        <v>1062.125</v>
      </c>
      <c r="I16" s="507">
        <v>1022.25</v>
      </c>
      <c r="J16" s="577">
        <f>J17</f>
        <v>0.9613309450394257</v>
      </c>
      <c r="K16" s="532">
        <f t="shared" si="1"/>
        <v>-39.875</v>
      </c>
    </row>
    <row r="17" spans="1:11" ht="15.75" customHeight="1" hidden="1">
      <c r="A17" s="457"/>
      <c r="B17" s="456" t="s">
        <v>67</v>
      </c>
      <c r="C17" s="494">
        <v>984</v>
      </c>
      <c r="D17" s="495" t="s">
        <v>45</v>
      </c>
      <c r="E17" s="495" t="s">
        <v>414</v>
      </c>
      <c r="F17" s="499" t="s">
        <v>74</v>
      </c>
      <c r="G17" s="499" t="s">
        <v>55</v>
      </c>
      <c r="H17" s="496">
        <v>1062.125</v>
      </c>
      <c r="I17" s="532">
        <v>1021.05363</v>
      </c>
      <c r="J17" s="577">
        <f t="shared" si="0"/>
        <v>0.9613309450394257</v>
      </c>
      <c r="K17" s="532">
        <f t="shared" si="1"/>
        <v>-41.07137</v>
      </c>
    </row>
    <row r="18" spans="1:11" ht="15.75" customHeight="1" hidden="1">
      <c r="A18" s="457"/>
      <c r="B18" s="456" t="s">
        <v>150</v>
      </c>
      <c r="C18" s="494">
        <v>984</v>
      </c>
      <c r="D18" s="495" t="s">
        <v>45</v>
      </c>
      <c r="E18" s="495" t="s">
        <v>414</v>
      </c>
      <c r="F18" s="499" t="s">
        <v>122</v>
      </c>
      <c r="G18" s="499"/>
      <c r="H18" s="496">
        <v>318.352</v>
      </c>
      <c r="I18" s="532">
        <v>1.19637</v>
      </c>
      <c r="J18" s="577"/>
      <c r="K18" s="532">
        <f t="shared" si="1"/>
        <v>-317.15563</v>
      </c>
    </row>
    <row r="19" spans="1:11" ht="47.25" customHeight="1" hidden="1">
      <c r="A19" s="457"/>
      <c r="B19" s="456" t="s">
        <v>68</v>
      </c>
      <c r="C19" s="494">
        <v>984</v>
      </c>
      <c r="D19" s="495" t="s">
        <v>45</v>
      </c>
      <c r="E19" s="495" t="s">
        <v>414</v>
      </c>
      <c r="F19" s="499" t="s">
        <v>122</v>
      </c>
      <c r="G19" s="499" t="s">
        <v>56</v>
      </c>
      <c r="H19" s="496">
        <v>318.352</v>
      </c>
      <c r="I19" s="507">
        <v>306.75532</v>
      </c>
      <c r="J19" s="577">
        <f t="shared" si="0"/>
        <v>0.9635727747901693</v>
      </c>
      <c r="K19" s="532">
        <f t="shared" si="1"/>
        <v>-11.596679999999992</v>
      </c>
    </row>
    <row r="20" spans="1:11" ht="15.75" customHeight="1" hidden="1">
      <c r="A20" s="458" t="s">
        <v>12</v>
      </c>
      <c r="B20" s="459" t="s">
        <v>137</v>
      </c>
      <c r="C20" s="502">
        <v>984</v>
      </c>
      <c r="D20" s="503" t="s">
        <v>6</v>
      </c>
      <c r="E20" s="503"/>
      <c r="F20" s="503"/>
      <c r="G20" s="503"/>
      <c r="H20" s="504">
        <f>H22+H25</f>
        <v>3631.5910000000003</v>
      </c>
      <c r="I20" s="532">
        <v>306.75532</v>
      </c>
      <c r="J20" s="577">
        <f t="shared" si="0"/>
        <v>0.08446857589414666</v>
      </c>
      <c r="K20" s="532">
        <f t="shared" si="1"/>
        <v>-3324.83568</v>
      </c>
    </row>
    <row r="21" spans="1:11" ht="55.5" customHeight="1">
      <c r="A21" s="635" t="s">
        <v>12</v>
      </c>
      <c r="B21" s="636" t="s">
        <v>137</v>
      </c>
      <c r="C21" s="632">
        <v>984</v>
      </c>
      <c r="D21" s="633" t="s">
        <v>6</v>
      </c>
      <c r="E21" s="633"/>
      <c r="F21" s="633"/>
      <c r="G21" s="633"/>
      <c r="H21" s="637">
        <f>H22+H28+H26</f>
        <v>3089.143</v>
      </c>
      <c r="I21" s="637">
        <f>I22+I28+I26</f>
        <v>2520.498</v>
      </c>
      <c r="J21" s="637">
        <f>J22+J28+J26</f>
        <v>2.4384318107518963</v>
      </c>
      <c r="K21" s="637">
        <f>K22+K28+K26</f>
        <v>-568.645</v>
      </c>
    </row>
    <row r="22" spans="1:11" ht="45.75" customHeight="1">
      <c r="A22" s="458" t="s">
        <v>91</v>
      </c>
      <c r="B22" s="459" t="s">
        <v>138</v>
      </c>
      <c r="C22" s="502">
        <v>984</v>
      </c>
      <c r="D22" s="503" t="s">
        <v>6</v>
      </c>
      <c r="E22" s="503" t="s">
        <v>416</v>
      </c>
      <c r="F22" s="503"/>
      <c r="G22" s="503"/>
      <c r="H22" s="504">
        <f>H23</f>
        <v>164.7</v>
      </c>
      <c r="I22" s="504">
        <f>I23</f>
        <v>104.292</v>
      </c>
      <c r="J22" s="576">
        <f t="shared" si="0"/>
        <v>0.6332240437158471</v>
      </c>
      <c r="K22" s="525">
        <f t="shared" si="1"/>
        <v>-60.40799999999999</v>
      </c>
    </row>
    <row r="23" spans="1:11" ht="86.25" customHeight="1">
      <c r="A23" s="460"/>
      <c r="B23" s="461" t="s">
        <v>93</v>
      </c>
      <c r="C23" s="506">
        <v>984</v>
      </c>
      <c r="D23" s="499" t="s">
        <v>6</v>
      </c>
      <c r="E23" s="499" t="s">
        <v>416</v>
      </c>
      <c r="F23" s="499" t="s">
        <v>92</v>
      </c>
      <c r="G23" s="499"/>
      <c r="H23" s="507">
        <v>164.7</v>
      </c>
      <c r="I23" s="507">
        <v>104.292</v>
      </c>
      <c r="J23" s="576">
        <f t="shared" si="0"/>
        <v>0.6332240437158471</v>
      </c>
      <c r="K23" s="525">
        <f t="shared" si="1"/>
        <v>-60.40799999999999</v>
      </c>
    </row>
    <row r="24" spans="1:11" ht="63" customHeight="1" hidden="1">
      <c r="A24" s="568"/>
      <c r="B24" s="569" t="s">
        <v>69</v>
      </c>
      <c r="C24" s="570">
        <v>984</v>
      </c>
      <c r="D24" s="571" t="s">
        <v>6</v>
      </c>
      <c r="E24" s="571" t="s">
        <v>416</v>
      </c>
      <c r="F24" s="571" t="s">
        <v>218</v>
      </c>
      <c r="G24" s="571" t="s">
        <v>58</v>
      </c>
      <c r="H24" s="572">
        <v>158.22</v>
      </c>
      <c r="I24" s="573">
        <v>58.37</v>
      </c>
      <c r="J24" s="576">
        <f t="shared" si="0"/>
        <v>0.3689166982682341</v>
      </c>
      <c r="K24" s="525">
        <f t="shared" si="1"/>
        <v>-99.85</v>
      </c>
    </row>
    <row r="25" spans="1:11" ht="15.75" customHeight="1" hidden="1">
      <c r="A25" s="578" t="s">
        <v>99</v>
      </c>
      <c r="B25" s="579" t="s">
        <v>42</v>
      </c>
      <c r="C25" s="580">
        <v>984</v>
      </c>
      <c r="D25" s="581" t="s">
        <v>6</v>
      </c>
      <c r="E25" s="581" t="s">
        <v>415</v>
      </c>
      <c r="F25" s="581"/>
      <c r="G25" s="581"/>
      <c r="H25" s="582">
        <f>H28+H34+H42</f>
        <v>3466.8910000000005</v>
      </c>
      <c r="I25" s="522">
        <v>58.37</v>
      </c>
      <c r="J25" s="576">
        <f t="shared" si="0"/>
        <v>0.016836410489975022</v>
      </c>
      <c r="K25" s="525">
        <f t="shared" si="1"/>
        <v>-3408.5210000000006</v>
      </c>
    </row>
    <row r="26" spans="1:11" ht="64.5" customHeight="1">
      <c r="A26" s="578"/>
      <c r="B26" s="459" t="s">
        <v>486</v>
      </c>
      <c r="C26" s="908">
        <v>984</v>
      </c>
      <c r="D26" s="503" t="s">
        <v>6</v>
      </c>
      <c r="E26" s="503" t="s">
        <v>488</v>
      </c>
      <c r="F26" s="503"/>
      <c r="G26" s="503"/>
      <c r="H26" s="504">
        <f>H27</f>
        <v>215.433</v>
      </c>
      <c r="I26" s="525">
        <f>I27</f>
        <v>213.752</v>
      </c>
      <c r="J26" s="576">
        <f t="shared" si="0"/>
        <v>0.9921971100063594</v>
      </c>
      <c r="K26" s="525">
        <f t="shared" si="1"/>
        <v>-1.6809999999999832</v>
      </c>
    </row>
    <row r="27" spans="1:11" ht="90" customHeight="1">
      <c r="A27" s="578"/>
      <c r="B27" s="461" t="s">
        <v>487</v>
      </c>
      <c r="C27" s="909">
        <v>984</v>
      </c>
      <c r="D27" s="499" t="s">
        <v>6</v>
      </c>
      <c r="E27" s="499" t="s">
        <v>488</v>
      </c>
      <c r="F27" s="499" t="s">
        <v>92</v>
      </c>
      <c r="G27" s="499"/>
      <c r="H27" s="507">
        <v>215.433</v>
      </c>
      <c r="I27" s="532">
        <v>213.752</v>
      </c>
      <c r="J27" s="576">
        <f t="shared" si="0"/>
        <v>0.9921971100063594</v>
      </c>
      <c r="K27" s="525">
        <f t="shared" si="1"/>
        <v>-1.6809999999999832</v>
      </c>
    </row>
    <row r="28" spans="1:11" s="99" customFormat="1" ht="49.5" customHeight="1">
      <c r="A28" s="462" t="s">
        <v>99</v>
      </c>
      <c r="B28" s="476" t="s">
        <v>42</v>
      </c>
      <c r="C28" s="534">
        <v>984</v>
      </c>
      <c r="D28" s="535" t="s">
        <v>6</v>
      </c>
      <c r="E28" s="503" t="s">
        <v>415</v>
      </c>
      <c r="F28" s="537"/>
      <c r="G28" s="537"/>
      <c r="H28" s="546">
        <f>H29+H35+H43</f>
        <v>2709.01</v>
      </c>
      <c r="I28" s="546">
        <f>I29+I35+I43</f>
        <v>2202.454</v>
      </c>
      <c r="J28" s="576">
        <f t="shared" si="0"/>
        <v>0.8130106570296898</v>
      </c>
      <c r="K28" s="525">
        <f t="shared" si="1"/>
        <v>-506.55600000000004</v>
      </c>
    </row>
    <row r="29" spans="1:11" ht="86.25" customHeight="1">
      <c r="A29" s="463"/>
      <c r="B29" s="464" t="s">
        <v>444</v>
      </c>
      <c r="C29" s="508">
        <v>984</v>
      </c>
      <c r="D29" s="509" t="s">
        <v>6</v>
      </c>
      <c r="E29" s="499" t="s">
        <v>415</v>
      </c>
      <c r="F29" s="510">
        <v>100</v>
      </c>
      <c r="G29" s="510"/>
      <c r="H29" s="511">
        <f>H30</f>
        <v>1969.665</v>
      </c>
      <c r="I29" s="511">
        <f>I30</f>
        <v>1463.131</v>
      </c>
      <c r="J29" s="577">
        <f t="shared" si="0"/>
        <v>0.7428324105875873</v>
      </c>
      <c r="K29" s="532">
        <f t="shared" si="1"/>
        <v>-506.5339999999999</v>
      </c>
    </row>
    <row r="30" spans="1:11" ht="31.5">
      <c r="A30" s="465"/>
      <c r="B30" s="621" t="s">
        <v>192</v>
      </c>
      <c r="C30" s="508">
        <v>984</v>
      </c>
      <c r="D30" s="509" t="s">
        <v>6</v>
      </c>
      <c r="E30" s="499" t="s">
        <v>415</v>
      </c>
      <c r="F30" s="510">
        <v>120</v>
      </c>
      <c r="G30" s="510"/>
      <c r="H30" s="496">
        <v>1969.665</v>
      </c>
      <c r="I30" s="511">
        <v>1463.131</v>
      </c>
      <c r="J30" s="577">
        <f t="shared" si="0"/>
        <v>0.7428324105875873</v>
      </c>
      <c r="K30" s="532">
        <f t="shared" si="1"/>
        <v>-506.5339999999999</v>
      </c>
    </row>
    <row r="31" spans="1:11" ht="47.25" customHeight="1" hidden="1">
      <c r="A31" s="216"/>
      <c r="B31" s="466" t="s">
        <v>67</v>
      </c>
      <c r="C31" s="508">
        <v>984</v>
      </c>
      <c r="D31" s="509" t="s">
        <v>6</v>
      </c>
      <c r="E31" s="499" t="s">
        <v>415</v>
      </c>
      <c r="F31" s="510">
        <v>121</v>
      </c>
      <c r="G31" s="510">
        <v>211</v>
      </c>
      <c r="H31" s="496">
        <v>1359.52</v>
      </c>
      <c r="I31" s="511">
        <v>1298.258</v>
      </c>
      <c r="J31" s="577">
        <f t="shared" si="0"/>
        <v>0.9549385077086031</v>
      </c>
      <c r="K31" s="532">
        <f t="shared" si="1"/>
        <v>-61.261999999999944</v>
      </c>
    </row>
    <row r="32" spans="1:11" ht="15.75" customHeight="1" hidden="1">
      <c r="A32" s="465"/>
      <c r="B32" s="621" t="s">
        <v>221</v>
      </c>
      <c r="C32" s="508">
        <v>984</v>
      </c>
      <c r="D32" s="509" t="s">
        <v>6</v>
      </c>
      <c r="E32" s="499" t="s">
        <v>415</v>
      </c>
      <c r="F32" s="510">
        <v>129</v>
      </c>
      <c r="G32" s="510"/>
      <c r="H32" s="496">
        <v>410.576</v>
      </c>
      <c r="I32" s="532">
        <v>1298.258</v>
      </c>
      <c r="J32" s="577">
        <f t="shared" si="0"/>
        <v>3.162040645337282</v>
      </c>
      <c r="K32" s="532">
        <f t="shared" si="1"/>
        <v>887.682</v>
      </c>
    </row>
    <row r="33" spans="1:11" ht="78.75" customHeight="1" hidden="1">
      <c r="A33" s="465"/>
      <c r="B33" s="621" t="s">
        <v>222</v>
      </c>
      <c r="C33" s="508">
        <v>984</v>
      </c>
      <c r="D33" s="509" t="s">
        <v>6</v>
      </c>
      <c r="E33" s="499" t="s">
        <v>415</v>
      </c>
      <c r="F33" s="510">
        <v>129</v>
      </c>
      <c r="G33" s="510">
        <v>213</v>
      </c>
      <c r="H33" s="496">
        <v>410.576</v>
      </c>
      <c r="I33" s="511">
        <v>397.79551000000004</v>
      </c>
      <c r="J33" s="577">
        <f t="shared" si="0"/>
        <v>0.9688718044893029</v>
      </c>
      <c r="K33" s="532">
        <f t="shared" si="1"/>
        <v>-12.780489999999986</v>
      </c>
    </row>
    <row r="34" spans="1:11" ht="15.75" customHeight="1" hidden="1">
      <c r="A34" s="458"/>
      <c r="B34" s="461" t="s">
        <v>155</v>
      </c>
      <c r="C34" s="506">
        <v>984</v>
      </c>
      <c r="D34" s="499" t="s">
        <v>6</v>
      </c>
      <c r="E34" s="499" t="s">
        <v>415</v>
      </c>
      <c r="F34" s="499" t="s">
        <v>94</v>
      </c>
      <c r="G34" s="499"/>
      <c r="H34" s="507">
        <f>H35</f>
        <v>739.345</v>
      </c>
      <c r="I34" s="532">
        <v>397.79551000000004</v>
      </c>
      <c r="J34" s="577">
        <f t="shared" si="0"/>
        <v>0.5380377361042544</v>
      </c>
      <c r="K34" s="532">
        <f t="shared" si="1"/>
        <v>-341.54949</v>
      </c>
    </row>
    <row r="35" spans="1:11" ht="31.5">
      <c r="A35" s="458"/>
      <c r="B35" s="461" t="s">
        <v>496</v>
      </c>
      <c r="C35" s="506">
        <v>984</v>
      </c>
      <c r="D35" s="499" t="s">
        <v>6</v>
      </c>
      <c r="E35" s="499" t="s">
        <v>415</v>
      </c>
      <c r="F35" s="499" t="s">
        <v>94</v>
      </c>
      <c r="G35" s="499"/>
      <c r="H35" s="507">
        <f>H36</f>
        <v>739.345</v>
      </c>
      <c r="I35" s="507">
        <f>I36</f>
        <v>739.323</v>
      </c>
      <c r="J35" s="577">
        <f t="shared" si="0"/>
        <v>0.9999702439321291</v>
      </c>
      <c r="K35" s="532">
        <f t="shared" si="1"/>
        <v>-0.022000000000048203</v>
      </c>
    </row>
    <row r="36" spans="1:11" ht="31.5">
      <c r="A36" s="455"/>
      <c r="B36" s="456" t="s">
        <v>194</v>
      </c>
      <c r="C36" s="506">
        <v>984</v>
      </c>
      <c r="D36" s="499" t="s">
        <v>6</v>
      </c>
      <c r="E36" s="499" t="s">
        <v>415</v>
      </c>
      <c r="F36" s="499" t="s">
        <v>197</v>
      </c>
      <c r="G36" s="499"/>
      <c r="H36" s="496">
        <v>739.345</v>
      </c>
      <c r="I36" s="507">
        <v>739.323</v>
      </c>
      <c r="J36" s="577">
        <f t="shared" si="0"/>
        <v>0.9999702439321291</v>
      </c>
      <c r="K36" s="532">
        <f t="shared" si="1"/>
        <v>-0.022000000000048203</v>
      </c>
    </row>
    <row r="37" spans="1:11" ht="31.5" customHeight="1" hidden="1">
      <c r="A37" s="457"/>
      <c r="B37" s="456" t="s">
        <v>9</v>
      </c>
      <c r="C37" s="506">
        <v>984</v>
      </c>
      <c r="D37" s="499" t="s">
        <v>6</v>
      </c>
      <c r="E37" s="499" t="s">
        <v>415</v>
      </c>
      <c r="F37" s="499" t="s">
        <v>82</v>
      </c>
      <c r="G37" s="499" t="s">
        <v>57</v>
      </c>
      <c r="H37" s="496">
        <v>5.977</v>
      </c>
      <c r="I37" s="507">
        <v>755.69885</v>
      </c>
      <c r="J37" s="577">
        <f t="shared" si="0"/>
        <v>126.43447381629579</v>
      </c>
      <c r="K37" s="532">
        <f t="shared" si="1"/>
        <v>749.72185</v>
      </c>
    </row>
    <row r="38" spans="1:11" ht="15.75" customHeight="1" hidden="1">
      <c r="A38" s="457"/>
      <c r="B38" s="456" t="s">
        <v>10</v>
      </c>
      <c r="C38" s="506">
        <v>984</v>
      </c>
      <c r="D38" s="499" t="s">
        <v>6</v>
      </c>
      <c r="E38" s="499" t="s">
        <v>415</v>
      </c>
      <c r="F38" s="499" t="s">
        <v>82</v>
      </c>
      <c r="G38" s="499" t="s">
        <v>268</v>
      </c>
      <c r="H38" s="496">
        <v>74.821</v>
      </c>
      <c r="I38" s="532">
        <v>3.49071</v>
      </c>
      <c r="J38" s="577">
        <f t="shared" si="0"/>
        <v>0.046654147899653844</v>
      </c>
      <c r="K38" s="532">
        <f t="shared" si="1"/>
        <v>-71.33028999999999</v>
      </c>
    </row>
    <row r="39" spans="1:11" ht="15.75" customHeight="1" hidden="1">
      <c r="A39" s="457"/>
      <c r="B39" s="456" t="s">
        <v>69</v>
      </c>
      <c r="C39" s="506">
        <v>984</v>
      </c>
      <c r="D39" s="499" t="s">
        <v>6</v>
      </c>
      <c r="E39" s="499" t="s">
        <v>415</v>
      </c>
      <c r="F39" s="499" t="s">
        <v>82</v>
      </c>
      <c r="G39" s="499" t="s">
        <v>58</v>
      </c>
      <c r="H39" s="496">
        <v>514.229</v>
      </c>
      <c r="I39" s="532">
        <v>12.06</v>
      </c>
      <c r="J39" s="577">
        <f t="shared" si="0"/>
        <v>0.023452586299100204</v>
      </c>
      <c r="K39" s="532">
        <f t="shared" si="1"/>
        <v>-502.16900000000004</v>
      </c>
    </row>
    <row r="40" spans="1:11" ht="15.75" customHeight="1" hidden="1">
      <c r="A40" s="457"/>
      <c r="B40" s="456" t="s">
        <v>70</v>
      </c>
      <c r="C40" s="506">
        <v>984</v>
      </c>
      <c r="D40" s="499" t="s">
        <v>6</v>
      </c>
      <c r="E40" s="499" t="s">
        <v>415</v>
      </c>
      <c r="F40" s="499" t="s">
        <v>82</v>
      </c>
      <c r="G40" s="499" t="s">
        <v>60</v>
      </c>
      <c r="H40" s="496">
        <v>92.537</v>
      </c>
      <c r="I40" s="532">
        <v>676.70014</v>
      </c>
      <c r="J40" s="577">
        <f t="shared" si="0"/>
        <v>7.3127520883538475</v>
      </c>
      <c r="K40" s="532">
        <f t="shared" si="1"/>
        <v>584.16314</v>
      </c>
    </row>
    <row r="41" spans="1:11" ht="15.75" customHeight="1" hidden="1">
      <c r="A41" s="457"/>
      <c r="B41" s="456" t="s">
        <v>71</v>
      </c>
      <c r="C41" s="506">
        <v>984</v>
      </c>
      <c r="D41" s="499" t="s">
        <v>6</v>
      </c>
      <c r="E41" s="499" t="s">
        <v>415</v>
      </c>
      <c r="F41" s="499" t="s">
        <v>82</v>
      </c>
      <c r="G41" s="499" t="s">
        <v>223</v>
      </c>
      <c r="H41" s="496">
        <v>3.877</v>
      </c>
      <c r="I41" s="532">
        <v>59.448</v>
      </c>
      <c r="J41" s="577">
        <f t="shared" si="0"/>
        <v>15.333505287593502</v>
      </c>
      <c r="K41" s="532">
        <f t="shared" si="1"/>
        <v>55.571</v>
      </c>
    </row>
    <row r="42" spans="1:11" ht="15.75" customHeight="1" hidden="1">
      <c r="A42" s="458"/>
      <c r="B42" s="461" t="s">
        <v>96</v>
      </c>
      <c r="C42" s="506">
        <v>984</v>
      </c>
      <c r="D42" s="499" t="s">
        <v>6</v>
      </c>
      <c r="E42" s="499" t="s">
        <v>415</v>
      </c>
      <c r="F42" s="499" t="s">
        <v>95</v>
      </c>
      <c r="G42" s="499"/>
      <c r="H42" s="507">
        <f>H45</f>
        <v>18.536</v>
      </c>
      <c r="I42" s="532">
        <v>4</v>
      </c>
      <c r="J42" s="577">
        <f t="shared" si="0"/>
        <v>0.21579628830384115</v>
      </c>
      <c r="K42" s="532">
        <f t="shared" si="1"/>
        <v>-14.536000000000001</v>
      </c>
    </row>
    <row r="43" spans="1:11" ht="15.75">
      <c r="A43" s="460"/>
      <c r="B43" s="461" t="s">
        <v>96</v>
      </c>
      <c r="C43" s="506">
        <v>984</v>
      </c>
      <c r="D43" s="499" t="s">
        <v>6</v>
      </c>
      <c r="E43" s="499" t="s">
        <v>415</v>
      </c>
      <c r="F43" s="499" t="s">
        <v>95</v>
      </c>
      <c r="G43" s="499"/>
      <c r="H43" s="496">
        <v>0</v>
      </c>
      <c r="I43" s="507">
        <v>0</v>
      </c>
      <c r="J43" s="577">
        <v>0</v>
      </c>
      <c r="K43" s="532">
        <f t="shared" si="1"/>
        <v>0</v>
      </c>
    </row>
    <row r="44" spans="1:11" ht="31.5" customHeight="1" hidden="1">
      <c r="A44" s="568"/>
      <c r="B44" s="569" t="s">
        <v>11</v>
      </c>
      <c r="C44" s="570">
        <v>984</v>
      </c>
      <c r="D44" s="571" t="s">
        <v>6</v>
      </c>
      <c r="E44" s="571" t="s">
        <v>415</v>
      </c>
      <c r="F44" s="571" t="s">
        <v>152</v>
      </c>
      <c r="G44" s="571" t="s">
        <v>59</v>
      </c>
      <c r="H44" s="572">
        <v>0</v>
      </c>
      <c r="I44" s="573">
        <v>20</v>
      </c>
      <c r="J44" s="574">
        <f>J48</f>
        <v>0.23566666666666666</v>
      </c>
      <c r="K44" s="575">
        <f t="shared" si="1"/>
        <v>20</v>
      </c>
    </row>
    <row r="45" spans="1:11" ht="15.75" customHeight="1" hidden="1">
      <c r="A45" s="458"/>
      <c r="B45" s="461" t="s">
        <v>200</v>
      </c>
      <c r="C45" s="506">
        <v>984</v>
      </c>
      <c r="D45" s="499" t="s">
        <v>6</v>
      </c>
      <c r="E45" s="499" t="s">
        <v>415</v>
      </c>
      <c r="F45" s="499" t="s">
        <v>63</v>
      </c>
      <c r="G45" s="499"/>
      <c r="H45" s="507">
        <v>18.536</v>
      </c>
      <c r="I45" s="500">
        <v>20</v>
      </c>
      <c r="J45" s="497">
        <f>J49</f>
        <v>0.9370313333333333</v>
      </c>
      <c r="K45" s="498">
        <f t="shared" si="1"/>
        <v>1.4639999999999986</v>
      </c>
    </row>
    <row r="46" spans="1:11" ht="15.75">
      <c r="A46" s="467"/>
      <c r="B46" s="468" t="s">
        <v>200</v>
      </c>
      <c r="C46" s="506">
        <v>984</v>
      </c>
      <c r="D46" s="499" t="s">
        <v>6</v>
      </c>
      <c r="E46" s="499" t="s">
        <v>415</v>
      </c>
      <c r="F46" s="499" t="s">
        <v>63</v>
      </c>
      <c r="G46" s="499"/>
      <c r="H46" s="496">
        <v>0</v>
      </c>
      <c r="I46" s="500">
        <v>0</v>
      </c>
      <c r="J46" s="497">
        <v>0</v>
      </c>
      <c r="K46" s="498">
        <f t="shared" si="1"/>
        <v>0</v>
      </c>
    </row>
    <row r="47" spans="1:11" ht="15.75" customHeight="1" hidden="1">
      <c r="A47" s="467"/>
      <c r="B47" s="468" t="s">
        <v>11</v>
      </c>
      <c r="C47" s="506">
        <v>984</v>
      </c>
      <c r="D47" s="499" t="s">
        <v>6</v>
      </c>
      <c r="E47" s="499" t="s">
        <v>415</v>
      </c>
      <c r="F47" s="499" t="s">
        <v>75</v>
      </c>
      <c r="G47" s="499" t="s">
        <v>154</v>
      </c>
      <c r="H47" s="496">
        <v>3.536</v>
      </c>
      <c r="I47" s="500">
        <v>3.535</v>
      </c>
      <c r="J47" s="497">
        <f t="shared" si="0"/>
        <v>0.9997171945701357</v>
      </c>
      <c r="K47" s="498">
        <f t="shared" si="1"/>
        <v>-0.0009999999999998899</v>
      </c>
    </row>
    <row r="48" spans="1:11" ht="15.75" customHeight="1" hidden="1">
      <c r="A48" s="467"/>
      <c r="B48" s="468" t="s">
        <v>225</v>
      </c>
      <c r="C48" s="513">
        <v>909</v>
      </c>
      <c r="D48" s="514" t="s">
        <v>6</v>
      </c>
      <c r="E48" s="499" t="s">
        <v>415</v>
      </c>
      <c r="F48" s="515">
        <v>853</v>
      </c>
      <c r="G48" s="515"/>
      <c r="H48" s="496">
        <v>15</v>
      </c>
      <c r="I48" s="501">
        <v>3.535</v>
      </c>
      <c r="J48" s="497">
        <f t="shared" si="0"/>
        <v>0.23566666666666666</v>
      </c>
      <c r="K48" s="498">
        <f t="shared" si="1"/>
        <v>-11.465</v>
      </c>
    </row>
    <row r="49" spans="1:11" ht="15.75" customHeight="1" hidden="1">
      <c r="A49" s="467"/>
      <c r="B49" s="468" t="s">
        <v>151</v>
      </c>
      <c r="C49" s="513">
        <v>909</v>
      </c>
      <c r="D49" s="514" t="s">
        <v>6</v>
      </c>
      <c r="E49" s="499" t="s">
        <v>415</v>
      </c>
      <c r="F49" s="515">
        <v>853</v>
      </c>
      <c r="G49" s="515">
        <v>291</v>
      </c>
      <c r="H49" s="496">
        <v>15</v>
      </c>
      <c r="I49" s="500">
        <v>14.05547</v>
      </c>
      <c r="J49" s="497">
        <f t="shared" si="0"/>
        <v>0.9370313333333333</v>
      </c>
      <c r="K49" s="498">
        <f t="shared" si="1"/>
        <v>-0.9445300000000003</v>
      </c>
    </row>
    <row r="50" spans="1:11" ht="15.75" customHeight="1" hidden="1">
      <c r="A50" s="449" t="s">
        <v>39</v>
      </c>
      <c r="B50" s="450" t="s">
        <v>84</v>
      </c>
      <c r="C50" s="516">
        <v>909</v>
      </c>
      <c r="D50" s="517"/>
      <c r="E50" s="517"/>
      <c r="F50" s="517"/>
      <c r="G50" s="517"/>
      <c r="H50" s="518">
        <f>H51+H132+H140+H151+H163+H210+H228+H246+H257</f>
        <v>147899.9202</v>
      </c>
      <c r="I50" s="501">
        <v>0.01173</v>
      </c>
      <c r="J50" s="497">
        <f t="shared" si="0"/>
        <v>7.931038761980347E-08</v>
      </c>
      <c r="K50" s="498">
        <f t="shared" si="1"/>
        <v>-147899.90847</v>
      </c>
    </row>
    <row r="51" spans="1:11" ht="15.75" customHeight="1" hidden="1">
      <c r="A51" s="469" t="s">
        <v>19</v>
      </c>
      <c r="B51" s="470" t="s">
        <v>4</v>
      </c>
      <c r="C51" s="519">
        <v>909</v>
      </c>
      <c r="D51" s="520" t="s">
        <v>88</v>
      </c>
      <c r="E51" s="520"/>
      <c r="F51" s="520"/>
      <c r="G51" s="520"/>
      <c r="H51" s="521">
        <f>H52</f>
        <v>87097.6026</v>
      </c>
      <c r="I51" s="522">
        <v>14.04374</v>
      </c>
      <c r="J51" s="523">
        <f t="shared" si="0"/>
        <v>0.00016124140711997048</v>
      </c>
      <c r="K51" s="524">
        <f t="shared" si="1"/>
        <v>-87083.55886</v>
      </c>
    </row>
    <row r="52" spans="1:11" s="94" customFormat="1" ht="15.75">
      <c r="A52" s="697" t="s">
        <v>39</v>
      </c>
      <c r="B52" s="698" t="s">
        <v>445</v>
      </c>
      <c r="C52" s="699">
        <v>909</v>
      </c>
      <c r="D52" s="700"/>
      <c r="E52" s="700"/>
      <c r="F52" s="700"/>
      <c r="G52" s="700"/>
      <c r="H52" s="701">
        <f>H53+H118+H140+H147+H158+H249+H262+H279+H284</f>
        <v>87097.6026</v>
      </c>
      <c r="I52" s="701">
        <f>I53+I118+I140+I147+I158+I249+I262+I279+I284</f>
        <v>86210.1814</v>
      </c>
      <c r="J52" s="701">
        <f>J53+J118+J140+J147+J158+J249+J262+J279+J284</f>
        <v>8.961272981091279</v>
      </c>
      <c r="K52" s="701">
        <f>K53+K118+K140+K147+K158+K249+K262+K279+K284</f>
        <v>-887.4212000000007</v>
      </c>
    </row>
    <row r="53" spans="1:11" ht="15.75">
      <c r="A53" s="646" t="s">
        <v>19</v>
      </c>
      <c r="B53" s="647" t="s">
        <v>4</v>
      </c>
      <c r="C53" s="648">
        <v>909</v>
      </c>
      <c r="D53" s="649" t="s">
        <v>88</v>
      </c>
      <c r="E53" s="649"/>
      <c r="F53" s="649"/>
      <c r="G53" s="649"/>
      <c r="H53" s="677">
        <f>H54+H101+H112</f>
        <v>23051.115</v>
      </c>
      <c r="I53" s="677">
        <f>I54+I101+I112</f>
        <v>22222.9924</v>
      </c>
      <c r="J53" s="694">
        <f t="shared" si="0"/>
        <v>0.9640745100616607</v>
      </c>
      <c r="K53" s="677">
        <f t="shared" si="1"/>
        <v>-828.1226000000024</v>
      </c>
    </row>
    <row r="54" spans="1:11" ht="66" customHeight="1">
      <c r="A54" s="635" t="s">
        <v>21</v>
      </c>
      <c r="B54" s="636" t="s">
        <v>175</v>
      </c>
      <c r="C54" s="632">
        <v>909</v>
      </c>
      <c r="D54" s="633" t="s">
        <v>14</v>
      </c>
      <c r="E54" s="633"/>
      <c r="F54" s="633"/>
      <c r="G54" s="633"/>
      <c r="H54" s="637">
        <f>H55+H62+H87</f>
        <v>22973.005</v>
      </c>
      <c r="I54" s="637">
        <f>I55+I62+I87</f>
        <v>22204.8834</v>
      </c>
      <c r="J54" s="689">
        <f t="shared" si="0"/>
        <v>0.9665641652017225</v>
      </c>
      <c r="K54" s="678">
        <f t="shared" si="1"/>
        <v>-768.1216000000022</v>
      </c>
    </row>
    <row r="55" spans="1:11" s="99" customFormat="1" ht="15.75">
      <c r="A55" s="635" t="s">
        <v>141</v>
      </c>
      <c r="B55" s="636" t="s">
        <v>80</v>
      </c>
      <c r="C55" s="632">
        <v>909</v>
      </c>
      <c r="D55" s="633" t="s">
        <v>14</v>
      </c>
      <c r="E55" s="633" t="s">
        <v>417</v>
      </c>
      <c r="F55" s="633"/>
      <c r="G55" s="633"/>
      <c r="H55" s="637">
        <f>H56</f>
        <v>0</v>
      </c>
      <c r="I55" s="637">
        <f>I56</f>
        <v>0</v>
      </c>
      <c r="J55" s="689">
        <v>0</v>
      </c>
      <c r="K55" s="678">
        <f t="shared" si="1"/>
        <v>0</v>
      </c>
    </row>
    <row r="56" spans="1:11" ht="86.25" customHeight="1">
      <c r="A56" s="457"/>
      <c r="B56" s="456" t="s">
        <v>93</v>
      </c>
      <c r="C56" s="506">
        <v>909</v>
      </c>
      <c r="D56" s="499" t="s">
        <v>14</v>
      </c>
      <c r="E56" s="499" t="s">
        <v>417</v>
      </c>
      <c r="F56" s="499" t="s">
        <v>92</v>
      </c>
      <c r="G56" s="499"/>
      <c r="H56" s="496">
        <v>0</v>
      </c>
      <c r="I56" s="507">
        <f>I61</f>
        <v>0</v>
      </c>
      <c r="J56" s="577">
        <v>0</v>
      </c>
      <c r="K56" s="532">
        <f t="shared" si="1"/>
        <v>0</v>
      </c>
    </row>
    <row r="57" spans="1:11" ht="31.5" customHeight="1" hidden="1">
      <c r="A57" s="702"/>
      <c r="B57" s="703" t="s">
        <v>150</v>
      </c>
      <c r="C57" s="570">
        <v>909</v>
      </c>
      <c r="D57" s="571" t="s">
        <v>14</v>
      </c>
      <c r="E57" s="571" t="s">
        <v>417</v>
      </c>
      <c r="F57" s="571" t="s">
        <v>122</v>
      </c>
      <c r="G57" s="571"/>
      <c r="H57" s="572">
        <v>318.352</v>
      </c>
      <c r="I57" s="573">
        <v>311.58636</v>
      </c>
      <c r="J57" s="574">
        <f t="shared" si="0"/>
        <v>0.9787479268231393</v>
      </c>
      <c r="K57" s="575">
        <f t="shared" si="1"/>
        <v>-6.765639999999962</v>
      </c>
    </row>
    <row r="58" spans="1:11" ht="15.75" customHeight="1" hidden="1">
      <c r="A58" s="457"/>
      <c r="B58" s="456" t="s">
        <v>68</v>
      </c>
      <c r="C58" s="506">
        <v>909</v>
      </c>
      <c r="D58" s="499" t="s">
        <v>14</v>
      </c>
      <c r="E58" s="499" t="s">
        <v>417</v>
      </c>
      <c r="F58" s="499" t="s">
        <v>122</v>
      </c>
      <c r="G58" s="499" t="s">
        <v>56</v>
      </c>
      <c r="H58" s="496">
        <v>318.352</v>
      </c>
      <c r="I58" s="501">
        <v>311.58636</v>
      </c>
      <c r="J58" s="497">
        <f t="shared" si="0"/>
        <v>0.9787479268231393</v>
      </c>
      <c r="K58" s="498">
        <f t="shared" si="1"/>
        <v>-6.765639999999962</v>
      </c>
    </row>
    <row r="59" spans="1:11" ht="47.25" customHeight="1" hidden="1">
      <c r="A59" s="458" t="s">
        <v>272</v>
      </c>
      <c r="B59" s="459" t="s">
        <v>43</v>
      </c>
      <c r="C59" s="502">
        <v>909</v>
      </c>
      <c r="D59" s="503" t="s">
        <v>14</v>
      </c>
      <c r="E59" s="503" t="s">
        <v>420</v>
      </c>
      <c r="F59" s="503"/>
      <c r="G59" s="503"/>
      <c r="H59" s="525">
        <f>H60+H66+H77</f>
        <v>2818.4</v>
      </c>
      <c r="I59" s="500">
        <v>92.89107000000001</v>
      </c>
      <c r="J59" s="497">
        <f t="shared" si="0"/>
        <v>0.032958795770650015</v>
      </c>
      <c r="K59" s="498">
        <f t="shared" si="1"/>
        <v>-2725.50893</v>
      </c>
    </row>
    <row r="60" spans="1:11" ht="15.75" customHeight="1" hidden="1">
      <c r="A60" s="578"/>
      <c r="B60" s="704" t="s">
        <v>226</v>
      </c>
      <c r="C60" s="705">
        <v>909</v>
      </c>
      <c r="D60" s="706" t="s">
        <v>14</v>
      </c>
      <c r="E60" s="706" t="s">
        <v>420</v>
      </c>
      <c r="F60" s="706" t="s">
        <v>92</v>
      </c>
      <c r="G60" s="706"/>
      <c r="H60" s="707">
        <f>H61</f>
        <v>0</v>
      </c>
      <c r="I60" s="522">
        <v>92.89107000000001</v>
      </c>
      <c r="J60" s="523" t="e">
        <f t="shared" si="0"/>
        <v>#DIV/0!</v>
      </c>
      <c r="K60" s="524">
        <f t="shared" si="1"/>
        <v>92.89107000000001</v>
      </c>
    </row>
    <row r="61" spans="1:11" ht="36" customHeight="1">
      <c r="A61" s="460"/>
      <c r="B61" s="461" t="s">
        <v>214</v>
      </c>
      <c r="C61" s="506">
        <v>909</v>
      </c>
      <c r="D61" s="499" t="s">
        <v>14</v>
      </c>
      <c r="E61" s="499" t="s">
        <v>417</v>
      </c>
      <c r="F61" s="499" t="s">
        <v>193</v>
      </c>
      <c r="G61" s="499"/>
      <c r="H61" s="507">
        <v>0</v>
      </c>
      <c r="I61" s="507">
        <v>0</v>
      </c>
      <c r="J61" s="577">
        <v>0</v>
      </c>
      <c r="K61" s="532">
        <f t="shared" si="1"/>
        <v>0</v>
      </c>
    </row>
    <row r="62" spans="1:11" ht="64.5" customHeight="1">
      <c r="A62" s="630" t="s">
        <v>272</v>
      </c>
      <c r="B62" s="631" t="s">
        <v>43</v>
      </c>
      <c r="C62" s="632">
        <v>909</v>
      </c>
      <c r="D62" s="633" t="s">
        <v>14</v>
      </c>
      <c r="E62" s="633" t="s">
        <v>420</v>
      </c>
      <c r="F62" s="633"/>
      <c r="G62" s="633"/>
      <c r="H62" s="634">
        <f>H63+H70+H82+H81</f>
        <v>20794.805</v>
      </c>
      <c r="I62" s="634">
        <f>I63+I70+I82+I81</f>
        <v>20214.204999999998</v>
      </c>
      <c r="J62" s="689">
        <f t="shared" si="0"/>
        <v>0.9720795650644475</v>
      </c>
      <c r="K62" s="678">
        <f t="shared" si="1"/>
        <v>-580.6000000000022</v>
      </c>
    </row>
    <row r="63" spans="1:11" ht="78.75">
      <c r="A63" s="457"/>
      <c r="B63" s="456" t="s">
        <v>93</v>
      </c>
      <c r="C63" s="506">
        <v>909</v>
      </c>
      <c r="D63" s="499" t="s">
        <v>14</v>
      </c>
      <c r="E63" s="499" t="s">
        <v>420</v>
      </c>
      <c r="F63" s="499" t="s">
        <v>92</v>
      </c>
      <c r="G63" s="499" t="s">
        <v>55</v>
      </c>
      <c r="H63" s="496">
        <f>H69</f>
        <v>16761.304</v>
      </c>
      <c r="I63" s="496">
        <f>I69</f>
        <v>16323.621</v>
      </c>
      <c r="J63" s="577">
        <f t="shared" si="0"/>
        <v>0.973887294210522</v>
      </c>
      <c r="K63" s="532">
        <f t="shared" si="1"/>
        <v>-437.6830000000009</v>
      </c>
    </row>
    <row r="64" spans="1:11" ht="31.5" customHeight="1" hidden="1">
      <c r="A64" s="455"/>
      <c r="B64" s="456" t="s">
        <v>150</v>
      </c>
      <c r="C64" s="506">
        <v>909</v>
      </c>
      <c r="D64" s="499" t="s">
        <v>14</v>
      </c>
      <c r="E64" s="499" t="s">
        <v>420</v>
      </c>
      <c r="F64" s="499" t="s">
        <v>122</v>
      </c>
      <c r="G64" s="499"/>
      <c r="H64" s="496">
        <v>3333.18</v>
      </c>
      <c r="I64" s="507">
        <v>11493.508370000001</v>
      </c>
      <c r="J64" s="577">
        <f t="shared" si="0"/>
        <v>3.4482111287119213</v>
      </c>
      <c r="K64" s="532">
        <f t="shared" si="1"/>
        <v>8160.328370000001</v>
      </c>
    </row>
    <row r="65" spans="1:11" ht="15.75" customHeight="1" hidden="1">
      <c r="A65" s="457"/>
      <c r="B65" s="456" t="s">
        <v>68</v>
      </c>
      <c r="C65" s="506">
        <v>909</v>
      </c>
      <c r="D65" s="499" t="s">
        <v>14</v>
      </c>
      <c r="E65" s="499" t="s">
        <v>420</v>
      </c>
      <c r="F65" s="499" t="s">
        <v>122</v>
      </c>
      <c r="G65" s="499" t="s">
        <v>56</v>
      </c>
      <c r="H65" s="496">
        <v>3333.18</v>
      </c>
      <c r="I65" s="532">
        <v>11049.94873</v>
      </c>
      <c r="J65" s="577">
        <f t="shared" si="0"/>
        <v>3.315137115307304</v>
      </c>
      <c r="K65" s="532">
        <f t="shared" si="1"/>
        <v>7716.76873</v>
      </c>
    </row>
    <row r="66" spans="1:11" ht="31.5" customHeight="1" hidden="1">
      <c r="A66" s="458"/>
      <c r="B66" s="461" t="s">
        <v>126</v>
      </c>
      <c r="C66" s="506">
        <v>909</v>
      </c>
      <c r="D66" s="499" t="s">
        <v>14</v>
      </c>
      <c r="E66" s="499" t="s">
        <v>420</v>
      </c>
      <c r="F66" s="499" t="s">
        <v>94</v>
      </c>
      <c r="G66" s="499"/>
      <c r="H66" s="507">
        <f>H67</f>
        <v>2781.1</v>
      </c>
      <c r="I66" s="532">
        <v>443.55964</v>
      </c>
      <c r="J66" s="577">
        <f t="shared" si="0"/>
        <v>0.15949071949947863</v>
      </c>
      <c r="K66" s="532">
        <f t="shared" si="1"/>
        <v>-2337.54036</v>
      </c>
    </row>
    <row r="67" spans="1:11" ht="47.25" customHeight="1" hidden="1">
      <c r="A67" s="458"/>
      <c r="B67" s="471" t="s">
        <v>227</v>
      </c>
      <c r="C67" s="506">
        <v>909</v>
      </c>
      <c r="D67" s="499" t="s">
        <v>14</v>
      </c>
      <c r="E67" s="499" t="s">
        <v>420</v>
      </c>
      <c r="F67" s="499" t="s">
        <v>197</v>
      </c>
      <c r="G67" s="499"/>
      <c r="H67" s="507">
        <f>2806.1-25</f>
        <v>2781.1</v>
      </c>
      <c r="I67" s="507">
        <v>3494.58449</v>
      </c>
      <c r="J67" s="577">
        <f t="shared" si="0"/>
        <v>1.2565475854877568</v>
      </c>
      <c r="K67" s="532">
        <f t="shared" si="1"/>
        <v>713.4844900000003</v>
      </c>
    </row>
    <row r="68" spans="1:11" ht="15.75" customHeight="1" hidden="1">
      <c r="A68" s="458"/>
      <c r="B68" s="461" t="s">
        <v>87</v>
      </c>
      <c r="C68" s="506">
        <v>909</v>
      </c>
      <c r="D68" s="499" t="s">
        <v>14</v>
      </c>
      <c r="E68" s="499" t="s">
        <v>420</v>
      </c>
      <c r="F68" s="499" t="s">
        <v>82</v>
      </c>
      <c r="G68" s="499"/>
      <c r="H68" s="496">
        <v>2941.101</v>
      </c>
      <c r="I68" s="532">
        <v>3494.58449</v>
      </c>
      <c r="J68" s="577">
        <f t="shared" si="0"/>
        <v>1.1881892155352707</v>
      </c>
      <c r="K68" s="532">
        <f t="shared" si="1"/>
        <v>553.4834900000001</v>
      </c>
    </row>
    <row r="69" spans="1:11" ht="31.5">
      <c r="A69" s="457"/>
      <c r="B69" s="461" t="s">
        <v>214</v>
      </c>
      <c r="C69" s="506">
        <v>909</v>
      </c>
      <c r="D69" s="499" t="s">
        <v>14</v>
      </c>
      <c r="E69" s="499" t="s">
        <v>420</v>
      </c>
      <c r="F69" s="499" t="s">
        <v>193</v>
      </c>
      <c r="G69" s="515">
        <v>221</v>
      </c>
      <c r="H69" s="496">
        <v>16761.304</v>
      </c>
      <c r="I69" s="507">
        <v>16323.621</v>
      </c>
      <c r="J69" s="577">
        <f t="shared" si="0"/>
        <v>0.973887294210522</v>
      </c>
      <c r="K69" s="532">
        <f t="shared" si="1"/>
        <v>-437.6830000000009</v>
      </c>
    </row>
    <row r="70" spans="1:11" ht="33.75" customHeight="1">
      <c r="A70" s="457"/>
      <c r="B70" s="461" t="s">
        <v>496</v>
      </c>
      <c r="C70" s="506">
        <v>909</v>
      </c>
      <c r="D70" s="499" t="s">
        <v>14</v>
      </c>
      <c r="E70" s="499" t="s">
        <v>420</v>
      </c>
      <c r="F70" s="499" t="s">
        <v>94</v>
      </c>
      <c r="G70" s="515">
        <v>222</v>
      </c>
      <c r="H70" s="496">
        <v>3395.868</v>
      </c>
      <c r="I70" s="507">
        <v>3253.028</v>
      </c>
      <c r="J70" s="577">
        <f t="shared" si="0"/>
        <v>0.9579371165192522</v>
      </c>
      <c r="K70" s="532">
        <f t="shared" si="1"/>
        <v>-142.84000000000015</v>
      </c>
    </row>
    <row r="71" spans="1:11" ht="31.5" customHeight="1" hidden="1">
      <c r="A71" s="457"/>
      <c r="B71" s="456" t="s">
        <v>72</v>
      </c>
      <c r="C71" s="506">
        <v>909</v>
      </c>
      <c r="D71" s="499" t="s">
        <v>14</v>
      </c>
      <c r="E71" s="499" t="s">
        <v>420</v>
      </c>
      <c r="F71" s="499" t="s">
        <v>82</v>
      </c>
      <c r="G71" s="515">
        <v>225</v>
      </c>
      <c r="H71" s="496">
        <v>585.72</v>
      </c>
      <c r="I71" s="507">
        <v>1859.05692</v>
      </c>
      <c r="J71" s="577">
        <f t="shared" si="0"/>
        <v>3.1739686539643515</v>
      </c>
      <c r="K71" s="532">
        <f t="shared" si="1"/>
        <v>1273.33692</v>
      </c>
    </row>
    <row r="72" spans="1:11" ht="15.75" customHeight="1" hidden="1">
      <c r="A72" s="457"/>
      <c r="B72" s="456" t="s">
        <v>69</v>
      </c>
      <c r="C72" s="506">
        <v>909</v>
      </c>
      <c r="D72" s="499" t="s">
        <v>14</v>
      </c>
      <c r="E72" s="499" t="s">
        <v>420</v>
      </c>
      <c r="F72" s="499" t="s">
        <v>82</v>
      </c>
      <c r="G72" s="515">
        <v>226</v>
      </c>
      <c r="H72" s="496">
        <v>1291.556</v>
      </c>
      <c r="I72" s="532">
        <v>248.63695</v>
      </c>
      <c r="J72" s="577">
        <f t="shared" si="0"/>
        <v>0.19250961630777141</v>
      </c>
      <c r="K72" s="532">
        <f t="shared" si="1"/>
        <v>-1042.91905</v>
      </c>
    </row>
    <row r="73" spans="1:11" ht="15.75" customHeight="1" hidden="1">
      <c r="A73" s="457"/>
      <c r="B73" s="456" t="s">
        <v>421</v>
      </c>
      <c r="C73" s="506">
        <v>909</v>
      </c>
      <c r="D73" s="499" t="s">
        <v>14</v>
      </c>
      <c r="E73" s="499" t="s">
        <v>420</v>
      </c>
      <c r="F73" s="499" t="s">
        <v>82</v>
      </c>
      <c r="G73" s="515">
        <v>227</v>
      </c>
      <c r="H73" s="496">
        <v>0</v>
      </c>
      <c r="I73" s="532">
        <v>18.09</v>
      </c>
      <c r="J73" s="577" t="e">
        <f t="shared" si="0"/>
        <v>#DIV/0!</v>
      </c>
      <c r="K73" s="532">
        <f t="shared" si="1"/>
        <v>18.09</v>
      </c>
    </row>
    <row r="74" spans="1:11" ht="15.75" customHeight="1" hidden="1">
      <c r="A74" s="457"/>
      <c r="B74" s="456" t="s">
        <v>70</v>
      </c>
      <c r="C74" s="506">
        <v>909</v>
      </c>
      <c r="D74" s="499" t="s">
        <v>14</v>
      </c>
      <c r="E74" s="499" t="s">
        <v>420</v>
      </c>
      <c r="F74" s="499" t="s">
        <v>82</v>
      </c>
      <c r="G74" s="515">
        <v>310</v>
      </c>
      <c r="H74" s="496">
        <v>232.113</v>
      </c>
      <c r="I74" s="532">
        <v>220.40004000000002</v>
      </c>
      <c r="J74" s="577">
        <f aca="true" t="shared" si="3" ref="J74:J146">I74/H74</f>
        <v>0.9495376820772642</v>
      </c>
      <c r="K74" s="532">
        <f aca="true" t="shared" si="4" ref="K74:K146">I74-H74</f>
        <v>-11.712959999999981</v>
      </c>
    </row>
    <row r="75" spans="1:11" ht="15.75" customHeight="1" hidden="1">
      <c r="A75" s="457"/>
      <c r="B75" s="456" t="s">
        <v>71</v>
      </c>
      <c r="C75" s="506">
        <v>909</v>
      </c>
      <c r="D75" s="499" t="s">
        <v>14</v>
      </c>
      <c r="E75" s="499" t="s">
        <v>420</v>
      </c>
      <c r="F75" s="499" t="s">
        <v>82</v>
      </c>
      <c r="G75" s="515">
        <v>346</v>
      </c>
      <c r="H75" s="496">
        <v>233.833</v>
      </c>
      <c r="I75" s="532">
        <v>268.4151</v>
      </c>
      <c r="J75" s="577">
        <f t="shared" si="3"/>
        <v>1.1478922992049883</v>
      </c>
      <c r="K75" s="532">
        <f t="shared" si="4"/>
        <v>34.5821</v>
      </c>
    </row>
    <row r="76" spans="1:11" ht="15.75" customHeight="1" hidden="1">
      <c r="A76" s="457"/>
      <c r="B76" s="456" t="s">
        <v>15</v>
      </c>
      <c r="C76" s="506">
        <v>909</v>
      </c>
      <c r="D76" s="499" t="s">
        <v>14</v>
      </c>
      <c r="E76" s="499" t="s">
        <v>420</v>
      </c>
      <c r="F76" s="499" t="s">
        <v>353</v>
      </c>
      <c r="G76" s="515">
        <v>223</v>
      </c>
      <c r="H76" s="496">
        <v>296.711</v>
      </c>
      <c r="I76" s="532">
        <v>959.47286</v>
      </c>
      <c r="J76" s="577">
        <f t="shared" si="3"/>
        <v>3.2336949422165</v>
      </c>
      <c r="K76" s="532">
        <f t="shared" si="4"/>
        <v>662.76186</v>
      </c>
    </row>
    <row r="77" spans="1:11" ht="15.75" customHeight="1" hidden="1">
      <c r="A77" s="458"/>
      <c r="B77" s="461" t="s">
        <v>96</v>
      </c>
      <c r="C77" s="506">
        <v>909</v>
      </c>
      <c r="D77" s="499" t="s">
        <v>14</v>
      </c>
      <c r="E77" s="499" t="s">
        <v>420</v>
      </c>
      <c r="F77" s="499" t="s">
        <v>95</v>
      </c>
      <c r="G77" s="499"/>
      <c r="H77" s="507">
        <f>H78+H79</f>
        <v>37.3</v>
      </c>
      <c r="I77" s="532">
        <v>12.94049</v>
      </c>
      <c r="J77" s="577">
        <f t="shared" si="3"/>
        <v>0.3469300268096515</v>
      </c>
      <c r="K77" s="532">
        <f t="shared" si="4"/>
        <v>-24.359509999999997</v>
      </c>
    </row>
    <row r="78" spans="1:11" ht="15.75" customHeight="1" hidden="1">
      <c r="A78" s="458"/>
      <c r="B78" s="461" t="s">
        <v>201</v>
      </c>
      <c r="C78" s="506">
        <v>909</v>
      </c>
      <c r="D78" s="499" t="s">
        <v>14</v>
      </c>
      <c r="E78" s="499" t="s">
        <v>351</v>
      </c>
      <c r="F78" s="499" t="s">
        <v>196</v>
      </c>
      <c r="G78" s="499"/>
      <c r="H78" s="507">
        <v>15</v>
      </c>
      <c r="I78" s="532">
        <v>130.10049</v>
      </c>
      <c r="J78" s="577">
        <f t="shared" si="3"/>
        <v>8.673366</v>
      </c>
      <c r="K78" s="532">
        <f t="shared" si="4"/>
        <v>115.10049000000001</v>
      </c>
    </row>
    <row r="79" spans="1:11" ht="31.5" customHeight="1" hidden="1">
      <c r="A79" s="472"/>
      <c r="B79" s="473" t="s">
        <v>200</v>
      </c>
      <c r="C79" s="506">
        <v>909</v>
      </c>
      <c r="D79" s="499" t="s">
        <v>14</v>
      </c>
      <c r="E79" s="499" t="s">
        <v>420</v>
      </c>
      <c r="F79" s="499" t="s">
        <v>63</v>
      </c>
      <c r="G79" s="499"/>
      <c r="H79" s="507">
        <v>22.3</v>
      </c>
      <c r="I79" s="532">
        <v>1.00099</v>
      </c>
      <c r="J79" s="577">
        <f t="shared" si="3"/>
        <v>0.04488744394618834</v>
      </c>
      <c r="K79" s="532">
        <f t="shared" si="4"/>
        <v>-21.29901</v>
      </c>
    </row>
    <row r="80" spans="1:11" ht="31.5">
      <c r="A80" s="467"/>
      <c r="B80" s="456" t="s">
        <v>194</v>
      </c>
      <c r="C80" s="513">
        <v>909</v>
      </c>
      <c r="D80" s="514" t="s">
        <v>14</v>
      </c>
      <c r="E80" s="499" t="s">
        <v>420</v>
      </c>
      <c r="F80" s="515">
        <v>240</v>
      </c>
      <c r="G80" s="515"/>
      <c r="H80" s="496">
        <f>H70</f>
        <v>3395.868</v>
      </c>
      <c r="I80" s="496">
        <f>I70</f>
        <v>3253.028</v>
      </c>
      <c r="J80" s="577">
        <f t="shared" si="3"/>
        <v>0.9579371165192522</v>
      </c>
      <c r="K80" s="532">
        <f t="shared" si="4"/>
        <v>-142.84000000000015</v>
      </c>
    </row>
    <row r="81" spans="1:11" ht="136.5" customHeight="1">
      <c r="A81" s="467"/>
      <c r="B81" s="456" t="s">
        <v>489</v>
      </c>
      <c r="C81" s="513">
        <v>909</v>
      </c>
      <c r="D81" s="514" t="s">
        <v>14</v>
      </c>
      <c r="E81" s="499" t="s">
        <v>420</v>
      </c>
      <c r="F81" s="515">
        <v>321</v>
      </c>
      <c r="G81" s="515"/>
      <c r="H81" s="496">
        <v>203.114</v>
      </c>
      <c r="I81" s="496">
        <v>203.113</v>
      </c>
      <c r="J81" s="577">
        <f t="shared" si="3"/>
        <v>0.9999950766564589</v>
      </c>
      <c r="K81" s="532">
        <f t="shared" si="4"/>
        <v>-0.0010000000000047748</v>
      </c>
    </row>
    <row r="82" spans="1:11" ht="15.75">
      <c r="A82" s="467"/>
      <c r="B82" s="456" t="s">
        <v>96</v>
      </c>
      <c r="C82" s="513">
        <v>909</v>
      </c>
      <c r="D82" s="514" t="s">
        <v>14</v>
      </c>
      <c r="E82" s="499" t="s">
        <v>351</v>
      </c>
      <c r="F82" s="515">
        <v>800</v>
      </c>
      <c r="G82" s="515"/>
      <c r="H82" s="496">
        <f>H83+H84</f>
        <v>434.519</v>
      </c>
      <c r="I82" s="496">
        <f>I83+I84</f>
        <v>434.443</v>
      </c>
      <c r="J82" s="577">
        <f t="shared" si="3"/>
        <v>0.9998250939544645</v>
      </c>
      <c r="K82" s="532">
        <f t="shared" si="4"/>
        <v>-0.07600000000002183</v>
      </c>
    </row>
    <row r="83" spans="1:11" ht="15.75">
      <c r="A83" s="467"/>
      <c r="B83" s="456" t="s">
        <v>201</v>
      </c>
      <c r="C83" s="513">
        <v>909</v>
      </c>
      <c r="D83" s="514" t="s">
        <v>14</v>
      </c>
      <c r="E83" s="499" t="s">
        <v>351</v>
      </c>
      <c r="F83" s="515">
        <v>830</v>
      </c>
      <c r="G83" s="515"/>
      <c r="H83" s="496">
        <v>429.87</v>
      </c>
      <c r="I83" s="507">
        <v>429.796</v>
      </c>
      <c r="J83" s="577">
        <f t="shared" si="3"/>
        <v>0.9998278549328866</v>
      </c>
      <c r="K83" s="532">
        <f t="shared" si="4"/>
        <v>-0.07400000000001228</v>
      </c>
    </row>
    <row r="84" spans="1:11" ht="15.75">
      <c r="A84" s="467"/>
      <c r="B84" s="468" t="s">
        <v>200</v>
      </c>
      <c r="C84" s="513">
        <v>909</v>
      </c>
      <c r="D84" s="514" t="s">
        <v>14</v>
      </c>
      <c r="E84" s="499" t="s">
        <v>420</v>
      </c>
      <c r="F84" s="515">
        <v>850</v>
      </c>
      <c r="G84" s="515">
        <v>291</v>
      </c>
      <c r="H84" s="496">
        <v>4.649</v>
      </c>
      <c r="I84" s="507">
        <v>4.647</v>
      </c>
      <c r="J84" s="577">
        <f t="shared" si="3"/>
        <v>0.99956979995698</v>
      </c>
      <c r="K84" s="532">
        <f t="shared" si="4"/>
        <v>-0.0019999999999997797</v>
      </c>
    </row>
    <row r="85" spans="1:11" ht="31.5" customHeight="1" hidden="1">
      <c r="A85" s="708"/>
      <c r="B85" s="709" t="s">
        <v>225</v>
      </c>
      <c r="C85" s="710">
        <v>909</v>
      </c>
      <c r="D85" s="711" t="s">
        <v>14</v>
      </c>
      <c r="E85" s="571" t="s">
        <v>420</v>
      </c>
      <c r="F85" s="712">
        <v>853</v>
      </c>
      <c r="G85" s="712"/>
      <c r="H85" s="572">
        <v>15</v>
      </c>
      <c r="I85" s="573">
        <v>55</v>
      </c>
      <c r="J85" s="574">
        <f t="shared" si="3"/>
        <v>3.6666666666666665</v>
      </c>
      <c r="K85" s="575">
        <f t="shared" si="4"/>
        <v>40</v>
      </c>
    </row>
    <row r="86" spans="1:11" ht="15.75" customHeight="1" hidden="1">
      <c r="A86" s="713"/>
      <c r="B86" s="714" t="s">
        <v>151</v>
      </c>
      <c r="C86" s="715">
        <v>909</v>
      </c>
      <c r="D86" s="716" t="s">
        <v>14</v>
      </c>
      <c r="E86" s="706" t="s">
        <v>420</v>
      </c>
      <c r="F86" s="717">
        <v>853</v>
      </c>
      <c r="G86" s="717">
        <v>291</v>
      </c>
      <c r="H86" s="718">
        <v>15</v>
      </c>
      <c r="I86" s="522">
        <v>55</v>
      </c>
      <c r="J86" s="523">
        <f t="shared" si="3"/>
        <v>3.6666666666666665</v>
      </c>
      <c r="K86" s="524">
        <f t="shared" si="4"/>
        <v>40</v>
      </c>
    </row>
    <row r="87" spans="1:11" ht="78.75">
      <c r="A87" s="635" t="s">
        <v>273</v>
      </c>
      <c r="B87" s="636" t="s">
        <v>230</v>
      </c>
      <c r="C87" s="632">
        <v>909</v>
      </c>
      <c r="D87" s="633" t="s">
        <v>14</v>
      </c>
      <c r="E87" s="633" t="s">
        <v>124</v>
      </c>
      <c r="F87" s="633"/>
      <c r="G87" s="633"/>
      <c r="H87" s="678">
        <f>H92+H94</f>
        <v>2178.2000000000003</v>
      </c>
      <c r="I87" s="678">
        <f>I93+I100</f>
        <v>1990.6784</v>
      </c>
      <c r="J87" s="689">
        <f t="shared" si="3"/>
        <v>0.913909833807731</v>
      </c>
      <c r="K87" s="678">
        <f t="shared" si="4"/>
        <v>-187.52160000000026</v>
      </c>
    </row>
    <row r="88" spans="1:11" ht="15.75" customHeight="1" hidden="1">
      <c r="A88" s="458"/>
      <c r="B88" s="461" t="s">
        <v>231</v>
      </c>
      <c r="C88" s="506">
        <v>909</v>
      </c>
      <c r="D88" s="499" t="s">
        <v>14</v>
      </c>
      <c r="E88" s="499" t="s">
        <v>124</v>
      </c>
      <c r="F88" s="499" t="s">
        <v>92</v>
      </c>
      <c r="G88" s="499"/>
      <c r="H88" s="507">
        <f>H89</f>
        <v>1825.4</v>
      </c>
      <c r="I88" s="723">
        <v>6.8</v>
      </c>
      <c r="J88" s="724">
        <f t="shared" si="3"/>
        <v>0.0037252109126766735</v>
      </c>
      <c r="K88" s="562">
        <f t="shared" si="4"/>
        <v>-1818.6000000000001</v>
      </c>
    </row>
    <row r="89" spans="1:11" ht="15.75" customHeight="1" hidden="1">
      <c r="A89" s="458"/>
      <c r="B89" s="461" t="s">
        <v>232</v>
      </c>
      <c r="C89" s="506">
        <v>909</v>
      </c>
      <c r="D89" s="499" t="s">
        <v>14</v>
      </c>
      <c r="E89" s="499" t="s">
        <v>124</v>
      </c>
      <c r="F89" s="499" t="s">
        <v>193</v>
      </c>
      <c r="G89" s="499"/>
      <c r="H89" s="507">
        <v>1825.4</v>
      </c>
      <c r="I89" s="562">
        <v>6.8</v>
      </c>
      <c r="J89" s="577">
        <f t="shared" si="3"/>
        <v>0.0037252109126766735</v>
      </c>
      <c r="K89" s="532">
        <f t="shared" si="4"/>
        <v>-1818.6000000000001</v>
      </c>
    </row>
    <row r="90" spans="1:11" ht="15.75" customHeight="1" hidden="1">
      <c r="A90" s="455"/>
      <c r="B90" s="456" t="s">
        <v>121</v>
      </c>
      <c r="C90" s="513">
        <v>909</v>
      </c>
      <c r="D90" s="514" t="s">
        <v>14</v>
      </c>
      <c r="E90" s="514" t="s">
        <v>124</v>
      </c>
      <c r="F90" s="514" t="s">
        <v>74</v>
      </c>
      <c r="G90" s="515"/>
      <c r="H90" s="507">
        <v>1349.37</v>
      </c>
      <c r="I90" s="723">
        <v>0.13213</v>
      </c>
      <c r="J90" s="577">
        <f t="shared" si="3"/>
        <v>9.791976996672522E-05</v>
      </c>
      <c r="K90" s="532">
        <f t="shared" si="4"/>
        <v>-1349.23787</v>
      </c>
    </row>
    <row r="91" spans="1:11" ht="15.75" customHeight="1" hidden="1">
      <c r="A91" s="457"/>
      <c r="B91" s="456" t="s">
        <v>67</v>
      </c>
      <c r="C91" s="513">
        <v>909</v>
      </c>
      <c r="D91" s="514" t="s">
        <v>14</v>
      </c>
      <c r="E91" s="514" t="s">
        <v>124</v>
      </c>
      <c r="F91" s="514" t="s">
        <v>74</v>
      </c>
      <c r="G91" s="515">
        <v>211</v>
      </c>
      <c r="H91" s="507">
        <v>1349.37</v>
      </c>
      <c r="I91" s="562">
        <v>0.13213</v>
      </c>
      <c r="J91" s="577">
        <f t="shared" si="3"/>
        <v>9.791976996672522E-05</v>
      </c>
      <c r="K91" s="532">
        <f t="shared" si="4"/>
        <v>-1349.23787</v>
      </c>
    </row>
    <row r="92" spans="1:11" ht="87" customHeight="1">
      <c r="A92" s="455"/>
      <c r="B92" s="456" t="s">
        <v>93</v>
      </c>
      <c r="C92" s="513">
        <v>909</v>
      </c>
      <c r="D92" s="514" t="s">
        <v>14</v>
      </c>
      <c r="E92" s="514" t="s">
        <v>124</v>
      </c>
      <c r="F92" s="515">
        <v>100</v>
      </c>
      <c r="G92" s="515"/>
      <c r="H92" s="507">
        <f>H93</f>
        <v>2031.218</v>
      </c>
      <c r="I92" s="507">
        <f>I93</f>
        <v>1844.3554</v>
      </c>
      <c r="J92" s="577">
        <f t="shared" si="3"/>
        <v>0.9080046553348778</v>
      </c>
      <c r="K92" s="525">
        <f t="shared" si="4"/>
        <v>-186.86260000000016</v>
      </c>
    </row>
    <row r="93" spans="1:11" ht="64.5" customHeight="1">
      <c r="A93" s="457"/>
      <c r="B93" s="456" t="s">
        <v>446</v>
      </c>
      <c r="C93" s="513">
        <v>909</v>
      </c>
      <c r="D93" s="514" t="s">
        <v>14</v>
      </c>
      <c r="E93" s="514" t="s">
        <v>124</v>
      </c>
      <c r="F93" s="515">
        <v>120</v>
      </c>
      <c r="G93" s="515">
        <v>213</v>
      </c>
      <c r="H93" s="507">
        <v>2031.218</v>
      </c>
      <c r="I93" s="507">
        <v>1844.3554</v>
      </c>
      <c r="J93" s="577">
        <f t="shared" si="3"/>
        <v>0.9080046553348778</v>
      </c>
      <c r="K93" s="532">
        <f t="shared" si="4"/>
        <v>-186.86260000000016</v>
      </c>
    </row>
    <row r="94" spans="1:11" ht="31.5">
      <c r="A94" s="458"/>
      <c r="B94" s="461" t="s">
        <v>496</v>
      </c>
      <c r="C94" s="506">
        <v>909</v>
      </c>
      <c r="D94" s="499" t="s">
        <v>14</v>
      </c>
      <c r="E94" s="499" t="s">
        <v>124</v>
      </c>
      <c r="F94" s="499" t="s">
        <v>94</v>
      </c>
      <c r="G94" s="499"/>
      <c r="H94" s="507">
        <f>H100</f>
        <v>146.982</v>
      </c>
      <c r="I94" s="507">
        <f>I100</f>
        <v>146.323</v>
      </c>
      <c r="J94" s="577">
        <f t="shared" si="3"/>
        <v>0.9955164577975535</v>
      </c>
      <c r="K94" s="532">
        <f t="shared" si="4"/>
        <v>-0.6589999999999918</v>
      </c>
    </row>
    <row r="95" spans="1:11" ht="31.5" customHeight="1" hidden="1">
      <c r="A95" s="458"/>
      <c r="B95" s="461" t="s">
        <v>194</v>
      </c>
      <c r="C95" s="506">
        <v>909</v>
      </c>
      <c r="D95" s="499" t="s">
        <v>14</v>
      </c>
      <c r="E95" s="499" t="s">
        <v>124</v>
      </c>
      <c r="F95" s="499" t="s">
        <v>197</v>
      </c>
      <c r="G95" s="499"/>
      <c r="H95" s="507">
        <v>141.42026</v>
      </c>
      <c r="I95" s="723">
        <v>1349.37</v>
      </c>
      <c r="J95" s="724">
        <f t="shared" si="3"/>
        <v>9.541560735357153</v>
      </c>
      <c r="K95" s="562">
        <f t="shared" si="4"/>
        <v>1207.9497399999998</v>
      </c>
    </row>
    <row r="96" spans="1:11" ht="15.75" customHeight="1" hidden="1">
      <c r="A96" s="457"/>
      <c r="B96" s="456" t="s">
        <v>87</v>
      </c>
      <c r="C96" s="506">
        <v>909</v>
      </c>
      <c r="D96" s="499" t="s">
        <v>14</v>
      </c>
      <c r="E96" s="499" t="s">
        <v>124</v>
      </c>
      <c r="F96" s="499" t="s">
        <v>82</v>
      </c>
      <c r="G96" s="499"/>
      <c r="H96" s="507">
        <v>141.42026</v>
      </c>
      <c r="I96" s="562">
        <v>1345.13166</v>
      </c>
      <c r="J96" s="577">
        <f t="shared" si="3"/>
        <v>9.51159091349429</v>
      </c>
      <c r="K96" s="532">
        <f t="shared" si="4"/>
        <v>1203.7114</v>
      </c>
    </row>
    <row r="97" spans="1:11" ht="31.5" customHeight="1" hidden="1">
      <c r="A97" s="457"/>
      <c r="B97" s="456" t="s">
        <v>9</v>
      </c>
      <c r="C97" s="506">
        <v>909</v>
      </c>
      <c r="D97" s="499" t="s">
        <v>14</v>
      </c>
      <c r="E97" s="499" t="s">
        <v>124</v>
      </c>
      <c r="F97" s="499" t="s">
        <v>82</v>
      </c>
      <c r="G97" s="515">
        <v>221</v>
      </c>
      <c r="H97" s="507">
        <v>8.42026</v>
      </c>
      <c r="I97" s="562">
        <v>4.23834</v>
      </c>
      <c r="J97" s="577">
        <f t="shared" si="3"/>
        <v>0.5033502528425488</v>
      </c>
      <c r="K97" s="532">
        <f t="shared" si="4"/>
        <v>-4.181920000000001</v>
      </c>
    </row>
    <row r="98" spans="1:11" ht="47.25" customHeight="1" hidden="1">
      <c r="A98" s="457"/>
      <c r="B98" s="456" t="s">
        <v>10</v>
      </c>
      <c r="C98" s="506">
        <v>909</v>
      </c>
      <c r="D98" s="499" t="s">
        <v>14</v>
      </c>
      <c r="E98" s="499" t="s">
        <v>124</v>
      </c>
      <c r="F98" s="499" t="s">
        <v>82</v>
      </c>
      <c r="G98" s="515">
        <v>222</v>
      </c>
      <c r="H98" s="507">
        <v>20</v>
      </c>
      <c r="I98" s="723">
        <v>419.18240000000003</v>
      </c>
      <c r="J98" s="724">
        <f t="shared" si="3"/>
        <v>20.959120000000002</v>
      </c>
      <c r="K98" s="562">
        <f t="shared" si="4"/>
        <v>399.18240000000003</v>
      </c>
    </row>
    <row r="99" spans="1:11" ht="15.75" customHeight="1" hidden="1">
      <c r="A99" s="457"/>
      <c r="B99" s="456" t="s">
        <v>69</v>
      </c>
      <c r="C99" s="506">
        <v>909</v>
      </c>
      <c r="D99" s="499" t="s">
        <v>14</v>
      </c>
      <c r="E99" s="499" t="s">
        <v>124</v>
      </c>
      <c r="F99" s="499" t="s">
        <v>82</v>
      </c>
      <c r="G99" s="515">
        <v>226</v>
      </c>
      <c r="H99" s="507">
        <v>0</v>
      </c>
      <c r="I99" s="562">
        <v>419.18240000000003</v>
      </c>
      <c r="J99" s="577" t="e">
        <f t="shared" si="3"/>
        <v>#DIV/0!</v>
      </c>
      <c r="K99" s="532">
        <f t="shared" si="4"/>
        <v>419.18240000000003</v>
      </c>
    </row>
    <row r="100" spans="1:11" ht="31.5">
      <c r="A100" s="457"/>
      <c r="B100" s="456" t="s">
        <v>194</v>
      </c>
      <c r="C100" s="506">
        <v>909</v>
      </c>
      <c r="D100" s="499" t="s">
        <v>14</v>
      </c>
      <c r="E100" s="499" t="s">
        <v>124</v>
      </c>
      <c r="F100" s="499" t="s">
        <v>197</v>
      </c>
      <c r="G100" s="515">
        <v>310</v>
      </c>
      <c r="H100" s="507">
        <v>146.982</v>
      </c>
      <c r="I100" s="507">
        <v>146.323</v>
      </c>
      <c r="J100" s="577">
        <f t="shared" si="3"/>
        <v>0.9955164577975535</v>
      </c>
      <c r="K100" s="532">
        <f t="shared" si="4"/>
        <v>-0.6589999999999918</v>
      </c>
    </row>
    <row r="101" spans="1:11" ht="15.75">
      <c r="A101" s="630" t="s">
        <v>349</v>
      </c>
      <c r="B101" s="631" t="s">
        <v>16</v>
      </c>
      <c r="C101" s="632">
        <v>909</v>
      </c>
      <c r="D101" s="633" t="s">
        <v>64</v>
      </c>
      <c r="E101" s="633"/>
      <c r="F101" s="633"/>
      <c r="G101" s="679"/>
      <c r="H101" s="637">
        <f aca="true" t="shared" si="5" ref="H101:I103">H102</f>
        <v>60</v>
      </c>
      <c r="I101" s="637">
        <f t="shared" si="5"/>
        <v>0</v>
      </c>
      <c r="J101" s="696">
        <f t="shared" si="3"/>
        <v>0</v>
      </c>
      <c r="K101" s="695">
        <f t="shared" si="4"/>
        <v>-60</v>
      </c>
    </row>
    <row r="102" spans="1:11" s="99" customFormat="1" ht="15.75">
      <c r="A102" s="455" t="s">
        <v>350</v>
      </c>
      <c r="B102" s="615" t="s">
        <v>233</v>
      </c>
      <c r="C102" s="502">
        <v>909</v>
      </c>
      <c r="D102" s="503" t="s">
        <v>64</v>
      </c>
      <c r="E102" s="503" t="s">
        <v>422</v>
      </c>
      <c r="F102" s="503"/>
      <c r="G102" s="616"/>
      <c r="H102" s="504">
        <f t="shared" si="5"/>
        <v>60</v>
      </c>
      <c r="I102" s="504">
        <f t="shared" si="5"/>
        <v>0</v>
      </c>
      <c r="J102" s="577">
        <f t="shared" si="3"/>
        <v>0</v>
      </c>
      <c r="K102" s="532">
        <f t="shared" si="4"/>
        <v>-60</v>
      </c>
    </row>
    <row r="103" spans="1:11" ht="15.75">
      <c r="A103" s="457"/>
      <c r="B103" s="456" t="s">
        <v>96</v>
      </c>
      <c r="C103" s="506">
        <v>909</v>
      </c>
      <c r="D103" s="499" t="s">
        <v>64</v>
      </c>
      <c r="E103" s="499" t="s">
        <v>422</v>
      </c>
      <c r="F103" s="499" t="s">
        <v>95</v>
      </c>
      <c r="G103" s="515"/>
      <c r="H103" s="507">
        <f t="shared" si="5"/>
        <v>60</v>
      </c>
      <c r="I103" s="507">
        <f t="shared" si="5"/>
        <v>0</v>
      </c>
      <c r="J103" s="577">
        <f t="shared" si="3"/>
        <v>0</v>
      </c>
      <c r="K103" s="532">
        <f t="shared" si="4"/>
        <v>-60</v>
      </c>
    </row>
    <row r="104" spans="1:11" ht="15.75">
      <c r="A104" s="457"/>
      <c r="B104" s="456" t="s">
        <v>65</v>
      </c>
      <c r="C104" s="506">
        <v>909</v>
      </c>
      <c r="D104" s="499" t="s">
        <v>14</v>
      </c>
      <c r="E104" s="499" t="s">
        <v>422</v>
      </c>
      <c r="F104" s="499" t="s">
        <v>66</v>
      </c>
      <c r="G104" s="515">
        <v>346</v>
      </c>
      <c r="H104" s="507">
        <v>60</v>
      </c>
      <c r="I104" s="507">
        <v>0</v>
      </c>
      <c r="J104" s="577">
        <f t="shared" si="3"/>
        <v>0</v>
      </c>
      <c r="K104" s="532">
        <f t="shared" si="4"/>
        <v>-60</v>
      </c>
    </row>
    <row r="105" spans="1:11" ht="31.5" customHeight="1" hidden="1">
      <c r="A105" s="458" t="s">
        <v>349</v>
      </c>
      <c r="B105" s="459" t="s">
        <v>16</v>
      </c>
      <c r="C105" s="502">
        <v>909</v>
      </c>
      <c r="D105" s="503" t="s">
        <v>64</v>
      </c>
      <c r="E105" s="503"/>
      <c r="F105" s="503"/>
      <c r="G105" s="503"/>
      <c r="H105" s="525">
        <v>60</v>
      </c>
      <c r="I105" s="507">
        <v>114.89169</v>
      </c>
      <c r="J105" s="577">
        <f t="shared" si="3"/>
        <v>1.9148615</v>
      </c>
      <c r="K105" s="532">
        <f t="shared" si="4"/>
        <v>54.89169</v>
      </c>
    </row>
    <row r="106" spans="1:11" ht="15.75" customHeight="1" hidden="1">
      <c r="A106" s="458" t="s">
        <v>350</v>
      </c>
      <c r="B106" s="459" t="s">
        <v>233</v>
      </c>
      <c r="C106" s="502">
        <v>909</v>
      </c>
      <c r="D106" s="503" t="s">
        <v>64</v>
      </c>
      <c r="E106" s="503" t="s">
        <v>422</v>
      </c>
      <c r="F106" s="503"/>
      <c r="G106" s="503"/>
      <c r="H106" s="525">
        <v>60</v>
      </c>
      <c r="I106" s="532">
        <v>6.44</v>
      </c>
      <c r="J106" s="577">
        <f t="shared" si="3"/>
        <v>0.10733333333333334</v>
      </c>
      <c r="K106" s="532">
        <f t="shared" si="4"/>
        <v>-53.56</v>
      </c>
    </row>
    <row r="107" spans="1:11" ht="15.75" customHeight="1" hidden="1">
      <c r="A107" s="458"/>
      <c r="B107" s="461" t="s">
        <v>96</v>
      </c>
      <c r="C107" s="506">
        <v>909</v>
      </c>
      <c r="D107" s="499" t="s">
        <v>64</v>
      </c>
      <c r="E107" s="499" t="s">
        <v>422</v>
      </c>
      <c r="F107" s="499" t="s">
        <v>95</v>
      </c>
      <c r="G107" s="499"/>
      <c r="H107" s="507">
        <v>60</v>
      </c>
      <c r="I107" s="532">
        <v>10.175</v>
      </c>
      <c r="J107" s="577">
        <f t="shared" si="3"/>
        <v>0.16958333333333334</v>
      </c>
      <c r="K107" s="532">
        <f t="shared" si="4"/>
        <v>-49.825</v>
      </c>
    </row>
    <row r="108" spans="1:11" ht="15.75" customHeight="1" hidden="1">
      <c r="A108" s="458"/>
      <c r="B108" s="461" t="s">
        <v>65</v>
      </c>
      <c r="C108" s="506">
        <v>909</v>
      </c>
      <c r="D108" s="499" t="s">
        <v>64</v>
      </c>
      <c r="E108" s="499" t="s">
        <v>422</v>
      </c>
      <c r="F108" s="499" t="s">
        <v>66</v>
      </c>
      <c r="G108" s="499"/>
      <c r="H108" s="507">
        <v>60</v>
      </c>
      <c r="I108" s="532">
        <v>6</v>
      </c>
      <c r="J108" s="577">
        <f t="shared" si="3"/>
        <v>0.1</v>
      </c>
      <c r="K108" s="532">
        <f t="shared" si="4"/>
        <v>-54</v>
      </c>
    </row>
    <row r="109" spans="1:11" ht="15.75" customHeight="1" hidden="1">
      <c r="A109" s="460"/>
      <c r="B109" s="461" t="s">
        <v>11</v>
      </c>
      <c r="C109" s="506">
        <v>909</v>
      </c>
      <c r="D109" s="499" t="s">
        <v>64</v>
      </c>
      <c r="E109" s="499" t="s">
        <v>422</v>
      </c>
      <c r="F109" s="499" t="s">
        <v>66</v>
      </c>
      <c r="G109" s="499" t="s">
        <v>58</v>
      </c>
      <c r="H109" s="507">
        <v>60</v>
      </c>
      <c r="I109" s="532">
        <v>1.1</v>
      </c>
      <c r="J109" s="577">
        <f t="shared" si="3"/>
        <v>0.018333333333333333</v>
      </c>
      <c r="K109" s="532">
        <f t="shared" si="4"/>
        <v>-58.9</v>
      </c>
    </row>
    <row r="110" spans="1:11" ht="15.75" customHeight="1" hidden="1">
      <c r="A110" s="458" t="s">
        <v>358</v>
      </c>
      <c r="B110" s="459" t="s">
        <v>271</v>
      </c>
      <c r="C110" s="502">
        <v>909</v>
      </c>
      <c r="D110" s="503" t="s">
        <v>228</v>
      </c>
      <c r="E110" s="503"/>
      <c r="F110" s="503" t="s">
        <v>234</v>
      </c>
      <c r="G110" s="503"/>
      <c r="H110" s="525">
        <f>H111+H112</f>
        <v>63.11</v>
      </c>
      <c r="I110" s="532">
        <v>10.98742</v>
      </c>
      <c r="J110" s="577">
        <f t="shared" si="3"/>
        <v>0.1740995087941689</v>
      </c>
      <c r="K110" s="532">
        <f t="shared" si="4"/>
        <v>-52.12258</v>
      </c>
    </row>
    <row r="111" spans="1:11" ht="15.75" customHeight="1" hidden="1">
      <c r="A111" s="458" t="s">
        <v>356</v>
      </c>
      <c r="B111" s="459" t="s">
        <v>270</v>
      </c>
      <c r="C111" s="502">
        <v>909</v>
      </c>
      <c r="D111" s="503" t="s">
        <v>228</v>
      </c>
      <c r="E111" s="503" t="s">
        <v>423</v>
      </c>
      <c r="F111" s="503"/>
      <c r="G111" s="503"/>
      <c r="H111" s="525">
        <v>45</v>
      </c>
      <c r="I111" s="532">
        <v>80.18927000000001</v>
      </c>
      <c r="J111" s="577">
        <f t="shared" si="3"/>
        <v>1.781983777777778</v>
      </c>
      <c r="K111" s="532">
        <f t="shared" si="4"/>
        <v>35.18927000000001</v>
      </c>
    </row>
    <row r="112" spans="1:11" ht="15.75">
      <c r="A112" s="635" t="s">
        <v>358</v>
      </c>
      <c r="B112" s="636" t="s">
        <v>271</v>
      </c>
      <c r="C112" s="632">
        <v>909</v>
      </c>
      <c r="D112" s="633" t="s">
        <v>228</v>
      </c>
      <c r="E112" s="633"/>
      <c r="F112" s="633"/>
      <c r="G112" s="633"/>
      <c r="H112" s="678">
        <f>H113+H114</f>
        <v>18.11</v>
      </c>
      <c r="I112" s="678">
        <f>I113+I114</f>
        <v>18.109</v>
      </c>
      <c r="J112" s="689">
        <f t="shared" si="3"/>
        <v>0.9999447818884596</v>
      </c>
      <c r="K112" s="678">
        <f t="shared" si="4"/>
        <v>-0.0009999999999976694</v>
      </c>
    </row>
    <row r="113" spans="1:11" s="99" customFormat="1" ht="31.5">
      <c r="A113" s="458" t="s">
        <v>356</v>
      </c>
      <c r="B113" s="459" t="s">
        <v>270</v>
      </c>
      <c r="C113" s="502">
        <v>909</v>
      </c>
      <c r="D113" s="503" t="s">
        <v>228</v>
      </c>
      <c r="E113" s="503" t="s">
        <v>423</v>
      </c>
      <c r="F113" s="503"/>
      <c r="G113" s="503"/>
      <c r="H113" s="504">
        <v>10.01</v>
      </c>
      <c r="I113" s="504">
        <v>10.009</v>
      </c>
      <c r="J113" s="576">
        <f t="shared" si="3"/>
        <v>0.9999000999001</v>
      </c>
      <c r="K113" s="525">
        <f t="shared" si="4"/>
        <v>-0.0009999999999994458</v>
      </c>
    </row>
    <row r="114" spans="1:11" ht="70.5" customHeight="1">
      <c r="A114" s="458" t="s">
        <v>359</v>
      </c>
      <c r="B114" s="459" t="s">
        <v>109</v>
      </c>
      <c r="C114" s="502">
        <v>909</v>
      </c>
      <c r="D114" s="503" t="s">
        <v>228</v>
      </c>
      <c r="E114" s="503" t="s">
        <v>123</v>
      </c>
      <c r="F114" s="503"/>
      <c r="G114" s="503"/>
      <c r="H114" s="504">
        <f>H115</f>
        <v>8.1</v>
      </c>
      <c r="I114" s="504">
        <f>I115</f>
        <v>8.1</v>
      </c>
      <c r="J114" s="576">
        <f t="shared" si="3"/>
        <v>1</v>
      </c>
      <c r="K114" s="525">
        <f t="shared" si="4"/>
        <v>0</v>
      </c>
    </row>
    <row r="115" spans="1:11" ht="36" customHeight="1">
      <c r="A115" s="455"/>
      <c r="B115" s="461" t="s">
        <v>497</v>
      </c>
      <c r="C115" s="506">
        <v>909</v>
      </c>
      <c r="D115" s="499" t="s">
        <v>228</v>
      </c>
      <c r="E115" s="499" t="s">
        <v>123</v>
      </c>
      <c r="F115" s="499" t="s">
        <v>94</v>
      </c>
      <c r="G115" s="499"/>
      <c r="H115" s="507">
        <f>H117</f>
        <v>8.1</v>
      </c>
      <c r="I115" s="507">
        <f>I117</f>
        <v>8.1</v>
      </c>
      <c r="J115" s="577">
        <f t="shared" si="3"/>
        <v>1</v>
      </c>
      <c r="K115" s="532">
        <f t="shared" si="4"/>
        <v>0</v>
      </c>
    </row>
    <row r="116" spans="1:11" ht="15.75" customHeight="1" hidden="1">
      <c r="A116" s="457"/>
      <c r="B116" s="456" t="s">
        <v>9</v>
      </c>
      <c r="C116" s="506">
        <v>909</v>
      </c>
      <c r="D116" s="499" t="s">
        <v>228</v>
      </c>
      <c r="E116" s="499" t="s">
        <v>123</v>
      </c>
      <c r="F116" s="499" t="s">
        <v>82</v>
      </c>
      <c r="G116" s="499" t="s">
        <v>57</v>
      </c>
      <c r="H116" s="496">
        <v>0</v>
      </c>
      <c r="I116" s="532">
        <v>0</v>
      </c>
      <c r="J116" s="577" t="e">
        <f t="shared" si="3"/>
        <v>#DIV/0!</v>
      </c>
      <c r="K116" s="532">
        <f t="shared" si="4"/>
        <v>0</v>
      </c>
    </row>
    <row r="117" spans="1:11" ht="38.25" customHeight="1">
      <c r="A117" s="457"/>
      <c r="B117" s="456" t="s">
        <v>194</v>
      </c>
      <c r="C117" s="506">
        <v>909</v>
      </c>
      <c r="D117" s="499" t="s">
        <v>228</v>
      </c>
      <c r="E117" s="499" t="s">
        <v>123</v>
      </c>
      <c r="F117" s="499" t="s">
        <v>197</v>
      </c>
      <c r="G117" s="499" t="s">
        <v>223</v>
      </c>
      <c r="H117" s="507">
        <v>8.1</v>
      </c>
      <c r="I117" s="507">
        <v>8.1</v>
      </c>
      <c r="J117" s="577">
        <f t="shared" si="3"/>
        <v>1</v>
      </c>
      <c r="K117" s="532">
        <f t="shared" si="4"/>
        <v>0</v>
      </c>
    </row>
    <row r="118" spans="1:11" ht="15.75">
      <c r="A118" s="725" t="s">
        <v>321</v>
      </c>
      <c r="B118" s="726" t="s">
        <v>156</v>
      </c>
      <c r="C118" s="727">
        <v>909</v>
      </c>
      <c r="D118" s="728" t="s">
        <v>157</v>
      </c>
      <c r="E118" s="728"/>
      <c r="F118" s="728"/>
      <c r="G118" s="728"/>
      <c r="H118" s="729">
        <f>H119+H123</f>
        <v>345.6</v>
      </c>
      <c r="I118" s="729">
        <f>I119+I123</f>
        <v>345.48</v>
      </c>
      <c r="J118" s="735">
        <f t="shared" si="3"/>
        <v>0.9996527777777777</v>
      </c>
      <c r="K118" s="736">
        <f t="shared" si="4"/>
        <v>-0.12000000000000455</v>
      </c>
    </row>
    <row r="119" spans="1:11" ht="15.75">
      <c r="A119" s="654" t="s">
        <v>360</v>
      </c>
      <c r="B119" s="655" t="s">
        <v>158</v>
      </c>
      <c r="C119" s="656">
        <v>909</v>
      </c>
      <c r="D119" s="657" t="s">
        <v>159</v>
      </c>
      <c r="E119" s="657"/>
      <c r="F119" s="657"/>
      <c r="G119" s="657"/>
      <c r="H119" s="732">
        <f aca="true" t="shared" si="6" ref="H119:I121">H120</f>
        <v>226</v>
      </c>
      <c r="I119" s="732">
        <f t="shared" si="6"/>
        <v>225.88</v>
      </c>
      <c r="J119" s="689">
        <f t="shared" si="3"/>
        <v>0.9994690265486725</v>
      </c>
      <c r="K119" s="695">
        <f t="shared" si="4"/>
        <v>-0.12000000000000455</v>
      </c>
    </row>
    <row r="120" spans="1:11" ht="129.75" customHeight="1">
      <c r="A120" s="458" t="s">
        <v>361</v>
      </c>
      <c r="B120" s="734" t="s">
        <v>240</v>
      </c>
      <c r="C120" s="502">
        <v>909</v>
      </c>
      <c r="D120" s="503" t="s">
        <v>159</v>
      </c>
      <c r="E120" s="503" t="s">
        <v>362</v>
      </c>
      <c r="F120" s="503"/>
      <c r="G120" s="503"/>
      <c r="H120" s="525">
        <f t="shared" si="6"/>
        <v>226</v>
      </c>
      <c r="I120" s="525">
        <f t="shared" si="6"/>
        <v>225.88</v>
      </c>
      <c r="J120" s="577">
        <f t="shared" si="3"/>
        <v>0.9994690265486725</v>
      </c>
      <c r="K120" s="532">
        <f t="shared" si="4"/>
        <v>-0.12000000000000455</v>
      </c>
    </row>
    <row r="121" spans="1:11" ht="33" customHeight="1">
      <c r="A121" s="460"/>
      <c r="B121" s="461" t="s">
        <v>496</v>
      </c>
      <c r="C121" s="506">
        <v>909</v>
      </c>
      <c r="D121" s="499" t="s">
        <v>159</v>
      </c>
      <c r="E121" s="499" t="s">
        <v>362</v>
      </c>
      <c r="F121" s="499" t="s">
        <v>94</v>
      </c>
      <c r="G121" s="499"/>
      <c r="H121" s="532">
        <f t="shared" si="6"/>
        <v>226</v>
      </c>
      <c r="I121" s="532">
        <f t="shared" si="6"/>
        <v>225.88</v>
      </c>
      <c r="J121" s="577">
        <f t="shared" si="3"/>
        <v>0.9994690265486725</v>
      </c>
      <c r="K121" s="532">
        <f t="shared" si="4"/>
        <v>-0.12000000000000455</v>
      </c>
    </row>
    <row r="122" spans="1:11" ht="31.5">
      <c r="A122" s="460"/>
      <c r="B122" s="456" t="s">
        <v>194</v>
      </c>
      <c r="C122" s="506">
        <v>909</v>
      </c>
      <c r="D122" s="499" t="s">
        <v>159</v>
      </c>
      <c r="E122" s="499" t="s">
        <v>362</v>
      </c>
      <c r="F122" s="499" t="s">
        <v>197</v>
      </c>
      <c r="G122" s="499"/>
      <c r="H122" s="532">
        <v>226</v>
      </c>
      <c r="I122" s="507">
        <v>225.88</v>
      </c>
      <c r="J122" s="577">
        <f t="shared" si="3"/>
        <v>0.9994690265486725</v>
      </c>
      <c r="K122" s="532">
        <f t="shared" si="4"/>
        <v>-0.12000000000000455</v>
      </c>
    </row>
    <row r="123" spans="1:11" ht="47.25">
      <c r="A123" s="458" t="s">
        <v>410</v>
      </c>
      <c r="B123" s="459" t="s">
        <v>125</v>
      </c>
      <c r="C123" s="502">
        <v>909</v>
      </c>
      <c r="D123" s="503" t="s">
        <v>363</v>
      </c>
      <c r="E123" s="503" t="s">
        <v>364</v>
      </c>
      <c r="F123" s="503"/>
      <c r="G123" s="503"/>
      <c r="H123" s="525">
        <v>119.6</v>
      </c>
      <c r="I123" s="525">
        <v>119.6</v>
      </c>
      <c r="J123" s="577">
        <f t="shared" si="3"/>
        <v>1</v>
      </c>
      <c r="K123" s="532">
        <f t="shared" si="4"/>
        <v>0</v>
      </c>
    </row>
    <row r="124" spans="1:11" ht="31.5" customHeight="1" hidden="1">
      <c r="A124" s="719" t="s">
        <v>411</v>
      </c>
      <c r="B124" s="720" t="s">
        <v>235</v>
      </c>
      <c r="C124" s="721">
        <v>909</v>
      </c>
      <c r="D124" s="722" t="s">
        <v>20</v>
      </c>
      <c r="E124" s="722" t="s">
        <v>424</v>
      </c>
      <c r="F124" s="722"/>
      <c r="G124" s="722"/>
      <c r="H124" s="733">
        <v>0</v>
      </c>
      <c r="I124" s="573">
        <v>7.5</v>
      </c>
      <c r="J124" s="574" t="e">
        <f t="shared" si="3"/>
        <v>#DIV/0!</v>
      </c>
      <c r="K124" s="575">
        <f t="shared" si="4"/>
        <v>7.5</v>
      </c>
    </row>
    <row r="125" spans="1:11" ht="15.75" customHeight="1" hidden="1">
      <c r="A125" s="458"/>
      <c r="B125" s="461" t="s">
        <v>155</v>
      </c>
      <c r="C125" s="506">
        <v>909</v>
      </c>
      <c r="D125" s="499" t="s">
        <v>20</v>
      </c>
      <c r="E125" s="499" t="s">
        <v>424</v>
      </c>
      <c r="F125" s="499" t="s">
        <v>94</v>
      </c>
      <c r="G125" s="499"/>
      <c r="H125" s="507">
        <v>0</v>
      </c>
      <c r="I125" s="501">
        <v>7.5</v>
      </c>
      <c r="J125" s="497" t="e">
        <f t="shared" si="3"/>
        <v>#DIV/0!</v>
      </c>
      <c r="K125" s="498">
        <f t="shared" si="4"/>
        <v>7.5</v>
      </c>
    </row>
    <row r="126" spans="1:11" ht="31.5" customHeight="1" hidden="1">
      <c r="A126" s="458"/>
      <c r="B126" s="461" t="s">
        <v>194</v>
      </c>
      <c r="C126" s="506">
        <v>909</v>
      </c>
      <c r="D126" s="499" t="s">
        <v>20</v>
      </c>
      <c r="E126" s="499" t="s">
        <v>424</v>
      </c>
      <c r="F126" s="499" t="s">
        <v>197</v>
      </c>
      <c r="G126" s="499"/>
      <c r="H126" s="507">
        <v>0</v>
      </c>
      <c r="I126" s="505">
        <v>0</v>
      </c>
      <c r="J126" s="497" t="e">
        <f t="shared" si="3"/>
        <v>#DIV/0!</v>
      </c>
      <c r="K126" s="498">
        <f t="shared" si="4"/>
        <v>0</v>
      </c>
    </row>
    <row r="127" spans="1:11" ht="47.25" customHeight="1" hidden="1">
      <c r="A127" s="455"/>
      <c r="B127" s="456" t="s">
        <v>87</v>
      </c>
      <c r="C127" s="506">
        <v>909</v>
      </c>
      <c r="D127" s="499" t="s">
        <v>20</v>
      </c>
      <c r="E127" s="499" t="s">
        <v>424</v>
      </c>
      <c r="F127" s="499" t="s">
        <v>82</v>
      </c>
      <c r="G127" s="499"/>
      <c r="H127" s="496">
        <v>0</v>
      </c>
      <c r="I127" s="505">
        <v>0</v>
      </c>
      <c r="J127" s="497" t="e">
        <f t="shared" si="3"/>
        <v>#DIV/0!</v>
      </c>
      <c r="K127" s="498">
        <f t="shared" si="4"/>
        <v>0</v>
      </c>
    </row>
    <row r="128" spans="1:11" ht="63" customHeight="1" hidden="1">
      <c r="A128" s="460"/>
      <c r="B128" s="461" t="s">
        <v>69</v>
      </c>
      <c r="C128" s="506">
        <v>909</v>
      </c>
      <c r="D128" s="499" t="s">
        <v>20</v>
      </c>
      <c r="E128" s="499" t="s">
        <v>424</v>
      </c>
      <c r="F128" s="499" t="s">
        <v>82</v>
      </c>
      <c r="G128" s="499" t="s">
        <v>58</v>
      </c>
      <c r="H128" s="496">
        <v>0</v>
      </c>
      <c r="I128" s="500">
        <v>0</v>
      </c>
      <c r="J128" s="497" t="e">
        <f t="shared" si="3"/>
        <v>#DIV/0!</v>
      </c>
      <c r="K128" s="498">
        <f t="shared" si="4"/>
        <v>0</v>
      </c>
    </row>
    <row r="129" spans="1:11" ht="31.5" customHeight="1" hidden="1">
      <c r="A129" s="460"/>
      <c r="B129" s="461" t="s">
        <v>70</v>
      </c>
      <c r="C129" s="506">
        <v>909</v>
      </c>
      <c r="D129" s="499" t="s">
        <v>20</v>
      </c>
      <c r="E129" s="499" t="s">
        <v>424</v>
      </c>
      <c r="F129" s="499" t="s">
        <v>82</v>
      </c>
      <c r="G129" s="499" t="s">
        <v>60</v>
      </c>
      <c r="H129" s="496">
        <v>0</v>
      </c>
      <c r="I129" s="500">
        <v>0</v>
      </c>
      <c r="J129" s="497" t="e">
        <f t="shared" si="3"/>
        <v>#DIV/0!</v>
      </c>
      <c r="K129" s="498">
        <f t="shared" si="4"/>
        <v>0</v>
      </c>
    </row>
    <row r="130" spans="1:11" ht="31.5" customHeight="1" hidden="1">
      <c r="A130" s="457"/>
      <c r="B130" s="456" t="s">
        <v>71</v>
      </c>
      <c r="C130" s="506">
        <v>909</v>
      </c>
      <c r="D130" s="499" t="s">
        <v>20</v>
      </c>
      <c r="E130" s="499" t="s">
        <v>424</v>
      </c>
      <c r="F130" s="499" t="s">
        <v>82</v>
      </c>
      <c r="G130" s="499" t="s">
        <v>223</v>
      </c>
      <c r="H130" s="496">
        <v>0</v>
      </c>
      <c r="I130" s="500">
        <v>0</v>
      </c>
      <c r="J130" s="497" t="e">
        <f t="shared" si="3"/>
        <v>#DIV/0!</v>
      </c>
      <c r="K130" s="498">
        <f t="shared" si="4"/>
        <v>0</v>
      </c>
    </row>
    <row r="131" spans="1:11" ht="31.5" customHeight="1" hidden="1">
      <c r="A131" s="465"/>
      <c r="B131" s="621" t="s">
        <v>71</v>
      </c>
      <c r="C131" s="526">
        <v>909</v>
      </c>
      <c r="D131" s="509" t="s">
        <v>168</v>
      </c>
      <c r="E131" s="527" t="s">
        <v>424</v>
      </c>
      <c r="F131" s="509" t="s">
        <v>82</v>
      </c>
      <c r="G131" s="510">
        <v>346</v>
      </c>
      <c r="H131" s="496">
        <v>0</v>
      </c>
      <c r="I131" s="500">
        <v>0</v>
      </c>
      <c r="J131" s="497" t="e">
        <f t="shared" si="3"/>
        <v>#DIV/0!</v>
      </c>
      <c r="K131" s="498">
        <f t="shared" si="4"/>
        <v>0</v>
      </c>
    </row>
    <row r="132" spans="1:11" ht="15.75" customHeight="1" hidden="1">
      <c r="A132" s="474" t="s">
        <v>321</v>
      </c>
      <c r="B132" s="475" t="s">
        <v>156</v>
      </c>
      <c r="C132" s="528">
        <v>909</v>
      </c>
      <c r="D132" s="529" t="s">
        <v>157</v>
      </c>
      <c r="E132" s="529"/>
      <c r="F132" s="529"/>
      <c r="G132" s="529"/>
      <c r="H132" s="521">
        <f>H133+H139</f>
        <v>535.3</v>
      </c>
      <c r="I132" s="501">
        <v>0</v>
      </c>
      <c r="J132" s="497">
        <f t="shared" si="3"/>
        <v>0</v>
      </c>
      <c r="K132" s="498">
        <f t="shared" si="4"/>
        <v>-535.3</v>
      </c>
    </row>
    <row r="133" spans="1:11" ht="15.75" customHeight="1" hidden="1">
      <c r="A133" s="458" t="s">
        <v>360</v>
      </c>
      <c r="B133" s="459" t="s">
        <v>158</v>
      </c>
      <c r="C133" s="502">
        <v>909</v>
      </c>
      <c r="D133" s="530" t="s">
        <v>159</v>
      </c>
      <c r="E133" s="503"/>
      <c r="F133" s="503"/>
      <c r="G133" s="503"/>
      <c r="H133" s="525">
        <f>H134</f>
        <v>127.4</v>
      </c>
      <c r="I133" s="505">
        <v>0</v>
      </c>
      <c r="J133" s="497">
        <f t="shared" si="3"/>
        <v>0</v>
      </c>
      <c r="K133" s="498">
        <f t="shared" si="4"/>
        <v>-127.4</v>
      </c>
    </row>
    <row r="134" spans="1:11" ht="15.75" customHeight="1" hidden="1">
      <c r="A134" s="458" t="s">
        <v>361</v>
      </c>
      <c r="B134" s="459" t="s">
        <v>240</v>
      </c>
      <c r="C134" s="502">
        <v>909</v>
      </c>
      <c r="D134" s="530" t="s">
        <v>159</v>
      </c>
      <c r="E134" s="530" t="s">
        <v>362</v>
      </c>
      <c r="F134" s="503"/>
      <c r="G134" s="503"/>
      <c r="H134" s="525">
        <f>H135</f>
        <v>127.4</v>
      </c>
      <c r="I134" s="505">
        <v>0</v>
      </c>
      <c r="J134" s="497">
        <f t="shared" si="3"/>
        <v>0</v>
      </c>
      <c r="K134" s="498">
        <f t="shared" si="4"/>
        <v>-127.4</v>
      </c>
    </row>
    <row r="135" spans="1:11" ht="126" customHeight="1" hidden="1">
      <c r="A135" s="458"/>
      <c r="B135" s="461" t="s">
        <v>155</v>
      </c>
      <c r="C135" s="506">
        <v>909</v>
      </c>
      <c r="D135" s="531" t="s">
        <v>159</v>
      </c>
      <c r="E135" s="531" t="s">
        <v>362</v>
      </c>
      <c r="F135" s="499" t="s">
        <v>94</v>
      </c>
      <c r="G135" s="499"/>
      <c r="H135" s="532">
        <f>H136</f>
        <v>127.4</v>
      </c>
      <c r="I135" s="500">
        <v>0</v>
      </c>
      <c r="J135" s="497">
        <f t="shared" si="3"/>
        <v>0</v>
      </c>
      <c r="K135" s="498">
        <f t="shared" si="4"/>
        <v>-127.4</v>
      </c>
    </row>
    <row r="136" spans="1:11" ht="31.5" customHeight="1" hidden="1">
      <c r="A136" s="458"/>
      <c r="B136" s="461" t="s">
        <v>194</v>
      </c>
      <c r="C136" s="506">
        <v>909</v>
      </c>
      <c r="D136" s="531" t="s">
        <v>159</v>
      </c>
      <c r="E136" s="531" t="s">
        <v>362</v>
      </c>
      <c r="F136" s="499" t="s">
        <v>197</v>
      </c>
      <c r="G136" s="499"/>
      <c r="H136" s="532">
        <v>127.4</v>
      </c>
      <c r="I136" s="500">
        <v>0</v>
      </c>
      <c r="J136" s="497">
        <f t="shared" si="3"/>
        <v>0</v>
      </c>
      <c r="K136" s="498">
        <f t="shared" si="4"/>
        <v>-127.4</v>
      </c>
    </row>
    <row r="137" spans="1:11" ht="31.5" customHeight="1" hidden="1">
      <c r="A137" s="457"/>
      <c r="B137" s="456" t="s">
        <v>87</v>
      </c>
      <c r="C137" s="506">
        <v>909</v>
      </c>
      <c r="D137" s="531" t="s">
        <v>159</v>
      </c>
      <c r="E137" s="531" t="s">
        <v>362</v>
      </c>
      <c r="F137" s="499" t="s">
        <v>82</v>
      </c>
      <c r="G137" s="499"/>
      <c r="H137" s="532">
        <v>225.976</v>
      </c>
      <c r="I137" s="500">
        <v>0</v>
      </c>
      <c r="J137" s="497">
        <f t="shared" si="3"/>
        <v>0</v>
      </c>
      <c r="K137" s="498">
        <f t="shared" si="4"/>
        <v>-225.976</v>
      </c>
    </row>
    <row r="138" spans="1:11" ht="31.5" customHeight="1" hidden="1">
      <c r="A138" s="460"/>
      <c r="B138" s="461" t="s">
        <v>69</v>
      </c>
      <c r="C138" s="506">
        <v>909</v>
      </c>
      <c r="D138" s="531" t="s">
        <v>159</v>
      </c>
      <c r="E138" s="531" t="s">
        <v>362</v>
      </c>
      <c r="F138" s="499" t="s">
        <v>82</v>
      </c>
      <c r="G138" s="499" t="s">
        <v>58</v>
      </c>
      <c r="H138" s="496">
        <v>225.976</v>
      </c>
      <c r="I138" s="500">
        <v>0</v>
      </c>
      <c r="J138" s="497">
        <f t="shared" si="3"/>
        <v>0</v>
      </c>
      <c r="K138" s="498">
        <f t="shared" si="4"/>
        <v>-225.976</v>
      </c>
    </row>
    <row r="139" spans="1:11" ht="15.75" customHeight="1" hidden="1">
      <c r="A139" s="458" t="s">
        <v>410</v>
      </c>
      <c r="B139" s="459" t="s">
        <v>125</v>
      </c>
      <c r="C139" s="502">
        <v>909</v>
      </c>
      <c r="D139" s="530" t="s">
        <v>363</v>
      </c>
      <c r="E139" s="530" t="s">
        <v>364</v>
      </c>
      <c r="F139" s="503"/>
      <c r="G139" s="503"/>
      <c r="H139" s="492">
        <v>407.9</v>
      </c>
      <c r="I139" s="501">
        <v>0</v>
      </c>
      <c r="J139" s="523">
        <f t="shared" si="3"/>
        <v>0</v>
      </c>
      <c r="K139" s="524">
        <f t="shared" si="4"/>
        <v>-407.9</v>
      </c>
    </row>
    <row r="140" spans="1:11" ht="15.75">
      <c r="A140" s="660" t="s">
        <v>365</v>
      </c>
      <c r="B140" s="672" t="s">
        <v>22</v>
      </c>
      <c r="C140" s="669">
        <v>909</v>
      </c>
      <c r="D140" s="643" t="s">
        <v>23</v>
      </c>
      <c r="E140" s="673"/>
      <c r="F140" s="674"/>
      <c r="G140" s="674"/>
      <c r="H140" s="737">
        <f>H141</f>
        <v>38346.77</v>
      </c>
      <c r="I140" s="737">
        <f>I141</f>
        <v>38302.005</v>
      </c>
      <c r="J140" s="694">
        <f t="shared" si="3"/>
        <v>0.9988326265810654</v>
      </c>
      <c r="K140" s="677">
        <f t="shared" si="4"/>
        <v>-44.76499999999942</v>
      </c>
    </row>
    <row r="141" spans="1:11" ht="15.75">
      <c r="A141" s="638" t="s">
        <v>366</v>
      </c>
      <c r="B141" s="671" t="s">
        <v>25</v>
      </c>
      <c r="C141" s="666">
        <v>909</v>
      </c>
      <c r="D141" s="639" t="s">
        <v>26</v>
      </c>
      <c r="E141" s="675"/>
      <c r="F141" s="676"/>
      <c r="G141" s="676" t="s">
        <v>234</v>
      </c>
      <c r="H141" s="667">
        <f>H142</f>
        <v>38346.77</v>
      </c>
      <c r="I141" s="667">
        <f>I142</f>
        <v>38302.005</v>
      </c>
      <c r="J141" s="696">
        <f t="shared" si="3"/>
        <v>0.9988326265810654</v>
      </c>
      <c r="K141" s="695">
        <f t="shared" si="4"/>
        <v>-44.76499999999942</v>
      </c>
    </row>
    <row r="142" spans="1:11" ht="33.75" customHeight="1">
      <c r="A142" s="462" t="s">
        <v>367</v>
      </c>
      <c r="B142" s="477" t="s">
        <v>160</v>
      </c>
      <c r="C142" s="534">
        <v>909</v>
      </c>
      <c r="D142" s="535" t="s">
        <v>26</v>
      </c>
      <c r="E142" s="535" t="s">
        <v>368</v>
      </c>
      <c r="F142" s="537"/>
      <c r="G142" s="537"/>
      <c r="H142" s="536">
        <f>H145</f>
        <v>38346.77</v>
      </c>
      <c r="I142" s="536">
        <f>I145</f>
        <v>38302.005</v>
      </c>
      <c r="J142" s="577">
        <f t="shared" si="3"/>
        <v>0.9988326265810654</v>
      </c>
      <c r="K142" s="532">
        <f t="shared" si="4"/>
        <v>-44.76499999999942</v>
      </c>
    </row>
    <row r="143" spans="1:11" ht="31.5" customHeight="1" hidden="1">
      <c r="A143" s="462"/>
      <c r="B143" s="621" t="s">
        <v>126</v>
      </c>
      <c r="C143" s="508">
        <v>909</v>
      </c>
      <c r="D143" s="509" t="s">
        <v>26</v>
      </c>
      <c r="E143" s="509" t="s">
        <v>368</v>
      </c>
      <c r="F143" s="510">
        <v>200</v>
      </c>
      <c r="G143" s="510"/>
      <c r="H143" s="538">
        <f>H144</f>
        <v>25969.148</v>
      </c>
      <c r="I143" s="507">
        <v>6.748</v>
      </c>
      <c r="J143" s="577">
        <f t="shared" si="3"/>
        <v>0.0002598467997486864</v>
      </c>
      <c r="K143" s="532">
        <f t="shared" si="4"/>
        <v>-25962.4</v>
      </c>
    </row>
    <row r="144" spans="1:11" ht="15.75" customHeight="1" hidden="1">
      <c r="A144" s="465"/>
      <c r="B144" s="461" t="s">
        <v>194</v>
      </c>
      <c r="C144" s="539">
        <v>909</v>
      </c>
      <c r="D144" s="540" t="s">
        <v>26</v>
      </c>
      <c r="E144" s="540" t="s">
        <v>368</v>
      </c>
      <c r="F144" s="541">
        <v>240</v>
      </c>
      <c r="G144" s="541"/>
      <c r="H144" s="542">
        <f>25962.4+I144</f>
        <v>25969.148</v>
      </c>
      <c r="I144" s="532">
        <v>6.748</v>
      </c>
      <c r="J144" s="577">
        <f t="shared" si="3"/>
        <v>0.0002598467997486864</v>
      </c>
      <c r="K144" s="532">
        <f t="shared" si="4"/>
        <v>-25962.4</v>
      </c>
    </row>
    <row r="145" spans="1:11" ht="31.5">
      <c r="A145" s="465"/>
      <c r="B145" s="461" t="s">
        <v>155</v>
      </c>
      <c r="C145" s="508">
        <v>909</v>
      </c>
      <c r="D145" s="509" t="s">
        <v>26</v>
      </c>
      <c r="E145" s="509" t="s">
        <v>368</v>
      </c>
      <c r="F145" s="510">
        <v>244</v>
      </c>
      <c r="G145" s="510"/>
      <c r="H145" s="538">
        <f>H146</f>
        <v>38346.77</v>
      </c>
      <c r="I145" s="538">
        <f>I146</f>
        <v>38302.005</v>
      </c>
      <c r="J145" s="576">
        <f t="shared" si="3"/>
        <v>0.9988326265810654</v>
      </c>
      <c r="K145" s="525">
        <f t="shared" si="4"/>
        <v>-44.76499999999942</v>
      </c>
    </row>
    <row r="146" spans="1:11" ht="31.5">
      <c r="A146" s="465"/>
      <c r="B146" s="456" t="s">
        <v>194</v>
      </c>
      <c r="C146" s="508">
        <v>909</v>
      </c>
      <c r="D146" s="509" t="s">
        <v>26</v>
      </c>
      <c r="E146" s="509" t="s">
        <v>368</v>
      </c>
      <c r="F146" s="510">
        <v>244</v>
      </c>
      <c r="G146" s="510">
        <v>225</v>
      </c>
      <c r="H146" s="538">
        <v>38346.77</v>
      </c>
      <c r="I146" s="511">
        <v>38302.005</v>
      </c>
      <c r="J146" s="577">
        <f t="shared" si="3"/>
        <v>0.9988326265810654</v>
      </c>
      <c r="K146" s="532">
        <f t="shared" si="4"/>
        <v>-44.76499999999942</v>
      </c>
    </row>
    <row r="147" spans="1:11" ht="18" customHeight="1">
      <c r="A147" s="641" t="s">
        <v>373</v>
      </c>
      <c r="B147" s="668" t="s">
        <v>243</v>
      </c>
      <c r="C147" s="669">
        <v>909</v>
      </c>
      <c r="D147" s="643" t="s">
        <v>162</v>
      </c>
      <c r="E147" s="643"/>
      <c r="F147" s="644"/>
      <c r="G147" s="644" t="s">
        <v>58</v>
      </c>
      <c r="H147" s="738">
        <f>H148</f>
        <v>43.356</v>
      </c>
      <c r="I147" s="670">
        <f>I148</f>
        <v>43.356</v>
      </c>
      <c r="J147" s="694">
        <f aca="true" t="shared" si="7" ref="J147:J215">I147/H147</f>
        <v>1</v>
      </c>
      <c r="K147" s="677">
        <f aca="true" t="shared" si="8" ref="K147:K215">I147-H147</f>
        <v>0</v>
      </c>
    </row>
    <row r="148" spans="1:11" ht="47.25">
      <c r="A148" s="638" t="s">
        <v>374</v>
      </c>
      <c r="B148" s="671" t="s">
        <v>244</v>
      </c>
      <c r="C148" s="666">
        <v>909</v>
      </c>
      <c r="D148" s="639" t="s">
        <v>163</v>
      </c>
      <c r="E148" s="639"/>
      <c r="F148" s="640"/>
      <c r="G148" s="640">
        <v>310</v>
      </c>
      <c r="H148" s="634">
        <f>H149</f>
        <v>43.356</v>
      </c>
      <c r="I148" s="634">
        <f>I149</f>
        <v>43.356</v>
      </c>
      <c r="J148" s="689">
        <f t="shared" si="7"/>
        <v>1</v>
      </c>
      <c r="K148" s="678">
        <f t="shared" si="8"/>
        <v>0</v>
      </c>
    </row>
    <row r="149" spans="1:11" ht="69" customHeight="1">
      <c r="A149" s="462" t="s">
        <v>375</v>
      </c>
      <c r="B149" s="476" t="s">
        <v>164</v>
      </c>
      <c r="C149" s="534">
        <v>909</v>
      </c>
      <c r="D149" s="535" t="s">
        <v>163</v>
      </c>
      <c r="E149" s="535" t="s">
        <v>376</v>
      </c>
      <c r="F149" s="535"/>
      <c r="G149" s="537">
        <v>346</v>
      </c>
      <c r="H149" s="492">
        <f>H156</f>
        <v>43.356</v>
      </c>
      <c r="I149" s="492">
        <f>I156</f>
        <v>43.356</v>
      </c>
      <c r="J149" s="576">
        <f t="shared" si="7"/>
        <v>1</v>
      </c>
      <c r="K149" s="525">
        <f t="shared" si="8"/>
        <v>0</v>
      </c>
    </row>
    <row r="150" spans="1:11" ht="31.5" customHeight="1" hidden="1">
      <c r="A150" s="465"/>
      <c r="B150" s="456" t="s">
        <v>69</v>
      </c>
      <c r="C150" s="506">
        <v>909</v>
      </c>
      <c r="D150" s="499" t="s">
        <v>26</v>
      </c>
      <c r="E150" s="499" t="s">
        <v>368</v>
      </c>
      <c r="F150" s="499" t="s">
        <v>82</v>
      </c>
      <c r="G150" s="499" t="s">
        <v>229</v>
      </c>
      <c r="H150" s="496">
        <v>10.2</v>
      </c>
      <c r="I150" s="511">
        <v>24563.872479999998</v>
      </c>
      <c r="J150" s="577">
        <f t="shared" si="7"/>
        <v>2408.222792156863</v>
      </c>
      <c r="K150" s="532">
        <f t="shared" si="8"/>
        <v>24553.672479999997</v>
      </c>
    </row>
    <row r="151" spans="1:11" ht="15.75" customHeight="1" hidden="1">
      <c r="A151" s="478" t="s">
        <v>373</v>
      </c>
      <c r="B151" s="479" t="s">
        <v>243</v>
      </c>
      <c r="C151" s="533" t="s">
        <v>47</v>
      </c>
      <c r="D151" s="533" t="s">
        <v>162</v>
      </c>
      <c r="E151" s="533"/>
      <c r="F151" s="544"/>
      <c r="G151" s="544"/>
      <c r="H151" s="545">
        <f>H152</f>
        <v>39.8</v>
      </c>
      <c r="I151" s="532">
        <v>332.89590999999996</v>
      </c>
      <c r="J151" s="577">
        <f t="shared" si="7"/>
        <v>8.364218844221105</v>
      </c>
      <c r="K151" s="532">
        <f t="shared" si="8"/>
        <v>293.09590999999995</v>
      </c>
    </row>
    <row r="152" spans="1:11" ht="15.75" customHeight="1" hidden="1">
      <c r="A152" s="462" t="s">
        <v>374</v>
      </c>
      <c r="B152" s="476" t="s">
        <v>244</v>
      </c>
      <c r="C152" s="535" t="s">
        <v>47</v>
      </c>
      <c r="D152" s="535" t="s">
        <v>163</v>
      </c>
      <c r="E152" s="535"/>
      <c r="F152" s="537"/>
      <c r="G152" s="537"/>
      <c r="H152" s="546">
        <f>H153</f>
        <v>39.8</v>
      </c>
      <c r="I152" s="532">
        <v>13736.45326</v>
      </c>
      <c r="J152" s="577">
        <f t="shared" si="7"/>
        <v>345.1370165829146</v>
      </c>
      <c r="K152" s="532">
        <f t="shared" si="8"/>
        <v>13696.653260000001</v>
      </c>
    </row>
    <row r="153" spans="1:11" ht="15.75" customHeight="1" hidden="1">
      <c r="A153" s="462" t="s">
        <v>375</v>
      </c>
      <c r="B153" s="476" t="s">
        <v>164</v>
      </c>
      <c r="C153" s="535" t="s">
        <v>47</v>
      </c>
      <c r="D153" s="535" t="s">
        <v>163</v>
      </c>
      <c r="E153" s="535" t="s">
        <v>376</v>
      </c>
      <c r="F153" s="537"/>
      <c r="G153" s="537"/>
      <c r="H153" s="546">
        <f>H154</f>
        <v>39.8</v>
      </c>
      <c r="I153" s="532">
        <v>10320.34591</v>
      </c>
      <c r="J153" s="577">
        <f t="shared" si="7"/>
        <v>259.30517361809046</v>
      </c>
      <c r="K153" s="532">
        <f t="shared" si="8"/>
        <v>10280.54591</v>
      </c>
    </row>
    <row r="154" spans="1:11" ht="15.75" customHeight="1" hidden="1">
      <c r="A154" s="462"/>
      <c r="B154" s="621" t="s">
        <v>126</v>
      </c>
      <c r="C154" s="509" t="s">
        <v>47</v>
      </c>
      <c r="D154" s="509" t="s">
        <v>163</v>
      </c>
      <c r="E154" s="509" t="s">
        <v>376</v>
      </c>
      <c r="F154" s="510">
        <v>200</v>
      </c>
      <c r="G154" s="537"/>
      <c r="H154" s="511">
        <f>H155</f>
        <v>39.8</v>
      </c>
      <c r="I154" s="532">
        <v>166.561</v>
      </c>
      <c r="J154" s="577">
        <f t="shared" si="7"/>
        <v>4.184949748743719</v>
      </c>
      <c r="K154" s="532">
        <f t="shared" si="8"/>
        <v>126.76100000000001</v>
      </c>
    </row>
    <row r="155" spans="1:11" ht="31.5" customHeight="1" hidden="1">
      <c r="A155" s="465"/>
      <c r="B155" s="461" t="s">
        <v>194</v>
      </c>
      <c r="C155" s="509" t="s">
        <v>47</v>
      </c>
      <c r="D155" s="509" t="s">
        <v>163</v>
      </c>
      <c r="E155" s="509" t="s">
        <v>376</v>
      </c>
      <c r="F155" s="509" t="s">
        <v>197</v>
      </c>
      <c r="G155" s="510"/>
      <c r="H155" s="496">
        <v>39.8</v>
      </c>
      <c r="I155" s="532">
        <v>7.6164</v>
      </c>
      <c r="J155" s="577">
        <f t="shared" si="7"/>
        <v>0.1913668341708543</v>
      </c>
      <c r="K155" s="532">
        <f t="shared" si="8"/>
        <v>-32.1836</v>
      </c>
    </row>
    <row r="156" spans="1:11" ht="31.5">
      <c r="A156" s="465"/>
      <c r="B156" s="461" t="s">
        <v>155</v>
      </c>
      <c r="C156" s="509" t="s">
        <v>47</v>
      </c>
      <c r="D156" s="509" t="s">
        <v>163</v>
      </c>
      <c r="E156" s="509" t="s">
        <v>376</v>
      </c>
      <c r="F156" s="509" t="s">
        <v>82</v>
      </c>
      <c r="G156" s="510"/>
      <c r="H156" s="496">
        <f>H157</f>
        <v>43.356</v>
      </c>
      <c r="I156" s="496">
        <f>I157</f>
        <v>43.356</v>
      </c>
      <c r="J156" s="577">
        <f t="shared" si="7"/>
        <v>1</v>
      </c>
      <c r="K156" s="525">
        <f t="shared" si="8"/>
        <v>0</v>
      </c>
    </row>
    <row r="157" spans="1:11" ht="31.5">
      <c r="A157" s="465"/>
      <c r="B157" s="456" t="s">
        <v>194</v>
      </c>
      <c r="C157" s="509" t="s">
        <v>47</v>
      </c>
      <c r="D157" s="509" t="s">
        <v>163</v>
      </c>
      <c r="E157" s="509" t="s">
        <v>376</v>
      </c>
      <c r="F157" s="509" t="s">
        <v>82</v>
      </c>
      <c r="G157" s="510">
        <v>226</v>
      </c>
      <c r="H157" s="496">
        <v>43.356</v>
      </c>
      <c r="I157" s="511">
        <v>43.356</v>
      </c>
      <c r="J157" s="577">
        <f>I157/H157</f>
        <v>1</v>
      </c>
      <c r="K157" s="532">
        <f t="shared" si="8"/>
        <v>0</v>
      </c>
    </row>
    <row r="158" spans="1:11" ht="15.75">
      <c r="A158" s="641" t="s">
        <v>377</v>
      </c>
      <c r="B158" s="642" t="s">
        <v>27</v>
      </c>
      <c r="C158" s="643" t="s">
        <v>47</v>
      </c>
      <c r="D158" s="643" t="s">
        <v>28</v>
      </c>
      <c r="E158" s="643"/>
      <c r="F158" s="643"/>
      <c r="G158" s="644"/>
      <c r="H158" s="645">
        <f>H159+H171+H175</f>
        <v>983.9936</v>
      </c>
      <c r="I158" s="645">
        <f>I159+I171+I175</f>
        <v>983.994</v>
      </c>
      <c r="J158" s="742">
        <f aca="true" t="shared" si="9" ref="J158:J171">I158/H158</f>
        <v>1.000000406506709</v>
      </c>
      <c r="K158" s="736">
        <f t="shared" si="8"/>
        <v>0.0004000000000132786</v>
      </c>
    </row>
    <row r="159" spans="1:11" s="99" customFormat="1" ht="31.5">
      <c r="A159" s="638" t="s">
        <v>378</v>
      </c>
      <c r="B159" s="631" t="s">
        <v>86</v>
      </c>
      <c r="C159" s="639" t="s">
        <v>47</v>
      </c>
      <c r="D159" s="639" t="s">
        <v>85</v>
      </c>
      <c r="E159" s="639"/>
      <c r="F159" s="639"/>
      <c r="G159" s="640"/>
      <c r="H159" s="634">
        <f aca="true" t="shared" si="10" ref="H159:I161">H160</f>
        <v>72.2</v>
      </c>
      <c r="I159" s="634">
        <f t="shared" si="10"/>
        <v>72.2</v>
      </c>
      <c r="J159" s="689">
        <f t="shared" si="9"/>
        <v>1</v>
      </c>
      <c r="K159" s="678">
        <f t="shared" si="8"/>
        <v>0</v>
      </c>
    </row>
    <row r="160" spans="1:11" ht="94.5">
      <c r="A160" s="462" t="s">
        <v>379</v>
      </c>
      <c r="B160" s="615" t="s">
        <v>165</v>
      </c>
      <c r="C160" s="535" t="s">
        <v>47</v>
      </c>
      <c r="D160" s="535" t="s">
        <v>85</v>
      </c>
      <c r="E160" s="535" t="s">
        <v>380</v>
      </c>
      <c r="F160" s="535"/>
      <c r="G160" s="537"/>
      <c r="H160" s="492">
        <f t="shared" si="10"/>
        <v>72.2</v>
      </c>
      <c r="I160" s="492">
        <f t="shared" si="10"/>
        <v>72.2</v>
      </c>
      <c r="J160" s="576">
        <f t="shared" si="9"/>
        <v>1</v>
      </c>
      <c r="K160" s="525">
        <f t="shared" si="8"/>
        <v>0</v>
      </c>
    </row>
    <row r="161" spans="1:11" ht="34.5" customHeight="1">
      <c r="A161" s="465"/>
      <c r="B161" s="461" t="s">
        <v>496</v>
      </c>
      <c r="C161" s="509" t="s">
        <v>47</v>
      </c>
      <c r="D161" s="509" t="s">
        <v>85</v>
      </c>
      <c r="E161" s="509" t="s">
        <v>380</v>
      </c>
      <c r="F161" s="509" t="s">
        <v>94</v>
      </c>
      <c r="G161" s="510"/>
      <c r="H161" s="496">
        <f t="shared" si="10"/>
        <v>72.2</v>
      </c>
      <c r="I161" s="496">
        <f t="shared" si="10"/>
        <v>72.2</v>
      </c>
      <c r="J161" s="577">
        <f t="shared" si="9"/>
        <v>1</v>
      </c>
      <c r="K161" s="532">
        <f t="shared" si="8"/>
        <v>0</v>
      </c>
    </row>
    <row r="162" spans="1:11" ht="31.5">
      <c r="A162" s="465"/>
      <c r="B162" s="456" t="s">
        <v>194</v>
      </c>
      <c r="C162" s="509" t="s">
        <v>47</v>
      </c>
      <c r="D162" s="509" t="s">
        <v>85</v>
      </c>
      <c r="E162" s="509" t="s">
        <v>380</v>
      </c>
      <c r="F162" s="509" t="s">
        <v>197</v>
      </c>
      <c r="G162" s="510">
        <v>346</v>
      </c>
      <c r="H162" s="496">
        <v>72.2</v>
      </c>
      <c r="I162" s="511">
        <v>72.2</v>
      </c>
      <c r="J162" s="577">
        <f t="shared" si="9"/>
        <v>1</v>
      </c>
      <c r="K162" s="532">
        <f t="shared" si="8"/>
        <v>0</v>
      </c>
    </row>
    <row r="163" spans="1:11" ht="31.5" customHeight="1" hidden="1">
      <c r="A163" s="474" t="s">
        <v>377</v>
      </c>
      <c r="B163" s="475" t="s">
        <v>27</v>
      </c>
      <c r="C163" s="528">
        <v>909</v>
      </c>
      <c r="D163" s="529" t="s">
        <v>28</v>
      </c>
      <c r="E163" s="529"/>
      <c r="F163" s="529"/>
      <c r="G163" s="529"/>
      <c r="H163" s="740">
        <f>H164+H170+H179</f>
        <v>890.1000000000001</v>
      </c>
      <c r="I163" s="741">
        <v>160</v>
      </c>
      <c r="J163" s="577">
        <f t="shared" si="9"/>
        <v>0.17975508369846083</v>
      </c>
      <c r="K163" s="575">
        <f t="shared" si="8"/>
        <v>-730.1000000000001</v>
      </c>
    </row>
    <row r="164" spans="1:11" ht="15.75" customHeight="1" hidden="1">
      <c r="A164" s="458" t="s">
        <v>378</v>
      </c>
      <c r="B164" s="459" t="s">
        <v>86</v>
      </c>
      <c r="C164" s="502">
        <v>909</v>
      </c>
      <c r="D164" s="548" t="s">
        <v>85</v>
      </c>
      <c r="E164" s="548"/>
      <c r="F164" s="548"/>
      <c r="G164" s="548"/>
      <c r="H164" s="504">
        <f>H165</f>
        <v>3.7</v>
      </c>
      <c r="I164" s="501">
        <v>160</v>
      </c>
      <c r="J164" s="577">
        <f t="shared" si="9"/>
        <v>43.24324324324324</v>
      </c>
      <c r="K164" s="498">
        <f t="shared" si="8"/>
        <v>156.3</v>
      </c>
    </row>
    <row r="165" spans="1:11" ht="31.5" customHeight="1" hidden="1">
      <c r="A165" s="458" t="s">
        <v>379</v>
      </c>
      <c r="B165" s="459" t="s">
        <v>165</v>
      </c>
      <c r="C165" s="502">
        <v>909</v>
      </c>
      <c r="D165" s="548" t="s">
        <v>85</v>
      </c>
      <c r="E165" s="548" t="s">
        <v>380</v>
      </c>
      <c r="F165" s="548"/>
      <c r="G165" s="548"/>
      <c r="H165" s="504">
        <f>H166</f>
        <v>3.7</v>
      </c>
      <c r="I165" s="543">
        <v>0</v>
      </c>
      <c r="J165" s="577">
        <f t="shared" si="9"/>
        <v>0</v>
      </c>
      <c r="K165" s="493">
        <f t="shared" si="8"/>
        <v>-3.7</v>
      </c>
    </row>
    <row r="166" spans="1:11" ht="31.5" customHeight="1" hidden="1">
      <c r="A166" s="458"/>
      <c r="B166" s="461" t="s">
        <v>155</v>
      </c>
      <c r="C166" s="506">
        <v>909</v>
      </c>
      <c r="D166" s="549" t="s">
        <v>85</v>
      </c>
      <c r="E166" s="549" t="s">
        <v>380</v>
      </c>
      <c r="F166" s="549" t="s">
        <v>94</v>
      </c>
      <c r="G166" s="549"/>
      <c r="H166" s="507">
        <f>H167</f>
        <v>3.7</v>
      </c>
      <c r="I166" s="543">
        <v>0</v>
      </c>
      <c r="J166" s="577">
        <f t="shared" si="9"/>
        <v>0</v>
      </c>
      <c r="K166" s="493">
        <f t="shared" si="8"/>
        <v>-3.7</v>
      </c>
    </row>
    <row r="167" spans="1:11" ht="63" customHeight="1" hidden="1">
      <c r="A167" s="458"/>
      <c r="B167" s="461" t="s">
        <v>227</v>
      </c>
      <c r="C167" s="506">
        <v>909</v>
      </c>
      <c r="D167" s="549" t="s">
        <v>85</v>
      </c>
      <c r="E167" s="549" t="s">
        <v>380</v>
      </c>
      <c r="F167" s="549" t="s">
        <v>197</v>
      </c>
      <c r="G167" s="549"/>
      <c r="H167" s="507">
        <v>3.7</v>
      </c>
      <c r="I167" s="512">
        <v>0</v>
      </c>
      <c r="J167" s="577">
        <f t="shared" si="9"/>
        <v>0</v>
      </c>
      <c r="K167" s="498">
        <f t="shared" si="8"/>
        <v>-3.7</v>
      </c>
    </row>
    <row r="168" spans="1:11" ht="31.5" customHeight="1" hidden="1">
      <c r="A168" s="457"/>
      <c r="B168" s="456" t="s">
        <v>87</v>
      </c>
      <c r="C168" s="506">
        <v>909</v>
      </c>
      <c r="D168" s="549" t="s">
        <v>85</v>
      </c>
      <c r="E168" s="549" t="s">
        <v>380</v>
      </c>
      <c r="F168" s="549" t="s">
        <v>82</v>
      </c>
      <c r="G168" s="549"/>
      <c r="H168" s="496">
        <v>54</v>
      </c>
      <c r="I168" s="512">
        <v>0</v>
      </c>
      <c r="J168" s="577">
        <f t="shared" si="9"/>
        <v>0</v>
      </c>
      <c r="K168" s="498">
        <f t="shared" si="8"/>
        <v>-54</v>
      </c>
    </row>
    <row r="169" spans="1:11" ht="47.25" customHeight="1" hidden="1">
      <c r="A169" s="460"/>
      <c r="B169" s="461" t="s">
        <v>69</v>
      </c>
      <c r="C169" s="506">
        <v>909</v>
      </c>
      <c r="D169" s="549" t="s">
        <v>85</v>
      </c>
      <c r="E169" s="549" t="s">
        <v>380</v>
      </c>
      <c r="F169" s="549" t="s">
        <v>82</v>
      </c>
      <c r="G169" s="549" t="s">
        <v>58</v>
      </c>
      <c r="H169" s="496">
        <v>54</v>
      </c>
      <c r="I169" s="512">
        <v>0</v>
      </c>
      <c r="J169" s="577">
        <f t="shared" si="9"/>
        <v>0</v>
      </c>
      <c r="K169" s="498">
        <f t="shared" si="8"/>
        <v>-54</v>
      </c>
    </row>
    <row r="170" spans="1:11" ht="15.75" customHeight="1" hidden="1">
      <c r="A170" s="458" t="s">
        <v>381</v>
      </c>
      <c r="B170" s="459" t="s">
        <v>179</v>
      </c>
      <c r="C170" s="502">
        <v>909</v>
      </c>
      <c r="D170" s="503" t="s">
        <v>29</v>
      </c>
      <c r="E170" s="503"/>
      <c r="F170" s="503"/>
      <c r="G170" s="503"/>
      <c r="H170" s="582">
        <f>H172</f>
        <v>600</v>
      </c>
      <c r="I170" s="522">
        <v>0</v>
      </c>
      <c r="J170" s="577">
        <f t="shared" si="9"/>
        <v>0</v>
      </c>
      <c r="K170" s="524">
        <f t="shared" si="8"/>
        <v>-600</v>
      </c>
    </row>
    <row r="171" spans="1:11" ht="15.75" customHeight="1">
      <c r="A171" s="635" t="s">
        <v>381</v>
      </c>
      <c r="B171" s="636" t="s">
        <v>179</v>
      </c>
      <c r="C171" s="632">
        <v>909</v>
      </c>
      <c r="D171" s="633" t="s">
        <v>29</v>
      </c>
      <c r="E171" s="633"/>
      <c r="F171" s="633"/>
      <c r="G171" s="633"/>
      <c r="H171" s="637">
        <f aca="true" t="shared" si="11" ref="H171:I173">H172</f>
        <v>600</v>
      </c>
      <c r="I171" s="637">
        <f t="shared" si="11"/>
        <v>600</v>
      </c>
      <c r="J171" s="689">
        <f t="shared" si="9"/>
        <v>1</v>
      </c>
      <c r="K171" s="678">
        <v>0</v>
      </c>
    </row>
    <row r="172" spans="1:11" ht="47.25">
      <c r="A172" s="458" t="s">
        <v>382</v>
      </c>
      <c r="B172" s="459" t="s">
        <v>130</v>
      </c>
      <c r="C172" s="502">
        <v>909</v>
      </c>
      <c r="D172" s="503" t="s">
        <v>29</v>
      </c>
      <c r="E172" s="503" t="s">
        <v>383</v>
      </c>
      <c r="F172" s="503"/>
      <c r="G172" s="503"/>
      <c r="H172" s="504">
        <f t="shared" si="11"/>
        <v>600</v>
      </c>
      <c r="I172" s="504">
        <f t="shared" si="11"/>
        <v>600</v>
      </c>
      <c r="J172" s="576">
        <f t="shared" si="7"/>
        <v>1</v>
      </c>
      <c r="K172" s="525">
        <f t="shared" si="8"/>
        <v>0</v>
      </c>
    </row>
    <row r="173" spans="1:11" ht="31.5">
      <c r="A173" s="458"/>
      <c r="B173" s="461" t="s">
        <v>496</v>
      </c>
      <c r="C173" s="506">
        <v>909</v>
      </c>
      <c r="D173" s="499" t="s">
        <v>29</v>
      </c>
      <c r="E173" s="499" t="s">
        <v>383</v>
      </c>
      <c r="F173" s="499" t="s">
        <v>94</v>
      </c>
      <c r="G173" s="499"/>
      <c r="H173" s="507">
        <f t="shared" si="11"/>
        <v>600</v>
      </c>
      <c r="I173" s="507">
        <f t="shared" si="11"/>
        <v>600</v>
      </c>
      <c r="J173" s="577">
        <f t="shared" si="7"/>
        <v>1</v>
      </c>
      <c r="K173" s="532">
        <f t="shared" si="8"/>
        <v>0</v>
      </c>
    </row>
    <row r="174" spans="1:11" ht="33.75" customHeight="1">
      <c r="A174" s="458"/>
      <c r="B174" s="461" t="s">
        <v>194</v>
      </c>
      <c r="C174" s="506">
        <v>909</v>
      </c>
      <c r="D174" s="499" t="s">
        <v>29</v>
      </c>
      <c r="E174" s="499" t="s">
        <v>383</v>
      </c>
      <c r="F174" s="499" t="s">
        <v>197</v>
      </c>
      <c r="G174" s="499"/>
      <c r="H174" s="507">
        <v>600</v>
      </c>
      <c r="I174" s="507">
        <v>600</v>
      </c>
      <c r="J174" s="577">
        <f t="shared" si="7"/>
        <v>1</v>
      </c>
      <c r="K174" s="532">
        <f t="shared" si="8"/>
        <v>0</v>
      </c>
    </row>
    <row r="175" spans="1:11" ht="15.75">
      <c r="A175" s="630" t="s">
        <v>384</v>
      </c>
      <c r="B175" s="631" t="s">
        <v>166</v>
      </c>
      <c r="C175" s="632">
        <v>909</v>
      </c>
      <c r="D175" s="633" t="s">
        <v>168</v>
      </c>
      <c r="E175" s="633"/>
      <c r="F175" s="633"/>
      <c r="G175" s="633"/>
      <c r="H175" s="634">
        <f>H176+H218+H221+H234+H241+H246</f>
        <v>311.79359999999997</v>
      </c>
      <c r="I175" s="634">
        <f>I176+I218+I221+I234+I241+I246</f>
        <v>311.794</v>
      </c>
      <c r="J175" s="689">
        <f t="shared" si="7"/>
        <v>1.0000012828999698</v>
      </c>
      <c r="K175" s="678">
        <f t="shared" si="8"/>
        <v>0.0004000000000132786</v>
      </c>
    </row>
    <row r="176" spans="1:11" ht="54.75" customHeight="1">
      <c r="A176" s="458" t="s">
        <v>371</v>
      </c>
      <c r="B176" s="459" t="s">
        <v>125</v>
      </c>
      <c r="C176" s="502">
        <v>909</v>
      </c>
      <c r="D176" s="503" t="s">
        <v>168</v>
      </c>
      <c r="E176" s="503" t="s">
        <v>372</v>
      </c>
      <c r="F176" s="503"/>
      <c r="G176" s="503" t="s">
        <v>58</v>
      </c>
      <c r="H176" s="492">
        <f>H216</f>
        <v>95.014</v>
      </c>
      <c r="I176" s="492">
        <f>I216</f>
        <v>95.014</v>
      </c>
      <c r="J176" s="576">
        <f t="shared" si="7"/>
        <v>1</v>
      </c>
      <c r="K176" s="525">
        <f t="shared" si="8"/>
        <v>0</v>
      </c>
    </row>
    <row r="177" spans="1:11" ht="31.5" customHeight="1" hidden="1">
      <c r="A177" s="460"/>
      <c r="B177" s="461" t="s">
        <v>11</v>
      </c>
      <c r="C177" s="506">
        <v>909</v>
      </c>
      <c r="D177" s="499" t="s">
        <v>29</v>
      </c>
      <c r="E177" s="499" t="s">
        <v>247</v>
      </c>
      <c r="F177" s="499" t="s">
        <v>82</v>
      </c>
      <c r="G177" s="499" t="s">
        <v>59</v>
      </c>
      <c r="H177" s="492">
        <v>0</v>
      </c>
      <c r="I177" s="507">
        <v>28</v>
      </c>
      <c r="J177" s="576" t="e">
        <f t="shared" si="7"/>
        <v>#DIV/0!</v>
      </c>
      <c r="K177" s="525">
        <f t="shared" si="8"/>
        <v>28</v>
      </c>
    </row>
    <row r="178" spans="1:11" ht="15.75" customHeight="1" hidden="1">
      <c r="A178" s="460"/>
      <c r="B178" s="461" t="s">
        <v>71</v>
      </c>
      <c r="C178" s="506">
        <v>909</v>
      </c>
      <c r="D178" s="499" t="s">
        <v>29</v>
      </c>
      <c r="E178" s="499" t="s">
        <v>247</v>
      </c>
      <c r="F178" s="499" t="s">
        <v>82</v>
      </c>
      <c r="G178" s="499" t="s">
        <v>223</v>
      </c>
      <c r="H178" s="492">
        <v>0</v>
      </c>
      <c r="I178" s="532">
        <v>28</v>
      </c>
      <c r="J178" s="576" t="e">
        <f t="shared" si="7"/>
        <v>#DIV/0!</v>
      </c>
      <c r="K178" s="525">
        <f t="shared" si="8"/>
        <v>28</v>
      </c>
    </row>
    <row r="179" spans="1:11" ht="15.75" customHeight="1" hidden="1">
      <c r="A179" s="480" t="s">
        <v>384</v>
      </c>
      <c r="B179" s="481" t="s">
        <v>166</v>
      </c>
      <c r="C179" s="550">
        <v>909</v>
      </c>
      <c r="D179" s="551" t="s">
        <v>168</v>
      </c>
      <c r="E179" s="551"/>
      <c r="F179" s="551"/>
      <c r="G179" s="551"/>
      <c r="H179" s="552">
        <f>H180+H185+H190+H195+H200+H205</f>
        <v>286.40000000000003</v>
      </c>
      <c r="I179" s="504">
        <v>0</v>
      </c>
      <c r="J179" s="576">
        <f t="shared" si="7"/>
        <v>0</v>
      </c>
      <c r="K179" s="525">
        <f t="shared" si="8"/>
        <v>-286.40000000000003</v>
      </c>
    </row>
    <row r="180" spans="1:11" ht="47.25" customHeight="1" hidden="1">
      <c r="A180" s="458" t="s">
        <v>371</v>
      </c>
      <c r="B180" s="459" t="s">
        <v>125</v>
      </c>
      <c r="C180" s="502">
        <v>909</v>
      </c>
      <c r="D180" s="503" t="s">
        <v>168</v>
      </c>
      <c r="E180" s="503" t="s">
        <v>372</v>
      </c>
      <c r="F180" s="503"/>
      <c r="G180" s="503"/>
      <c r="H180" s="504">
        <f>H181</f>
        <v>88.5</v>
      </c>
      <c r="I180" s="507">
        <v>0</v>
      </c>
      <c r="J180" s="576">
        <f t="shared" si="7"/>
        <v>0</v>
      </c>
      <c r="K180" s="525">
        <f t="shared" si="8"/>
        <v>-88.5</v>
      </c>
    </row>
    <row r="181" spans="1:11" ht="31.5" customHeight="1" hidden="1">
      <c r="A181" s="458"/>
      <c r="B181" s="461" t="s">
        <v>155</v>
      </c>
      <c r="C181" s="506">
        <v>909</v>
      </c>
      <c r="D181" s="499" t="s">
        <v>168</v>
      </c>
      <c r="E181" s="499" t="s">
        <v>372</v>
      </c>
      <c r="F181" s="499" t="s">
        <v>94</v>
      </c>
      <c r="G181" s="499"/>
      <c r="H181" s="507">
        <f>H182</f>
        <v>88.5</v>
      </c>
      <c r="I181" s="507">
        <v>0</v>
      </c>
      <c r="J181" s="576">
        <f t="shared" si="7"/>
        <v>0</v>
      </c>
      <c r="K181" s="525">
        <f t="shared" si="8"/>
        <v>-88.5</v>
      </c>
    </row>
    <row r="182" spans="1:11" ht="31.5" customHeight="1" hidden="1">
      <c r="A182" s="458"/>
      <c r="B182" s="461" t="s">
        <v>194</v>
      </c>
      <c r="C182" s="506">
        <v>909</v>
      </c>
      <c r="D182" s="499" t="s">
        <v>168</v>
      </c>
      <c r="E182" s="499" t="s">
        <v>372</v>
      </c>
      <c r="F182" s="499" t="s">
        <v>197</v>
      </c>
      <c r="G182" s="499"/>
      <c r="H182" s="507">
        <v>88.5</v>
      </c>
      <c r="I182" s="507">
        <v>0</v>
      </c>
      <c r="J182" s="576">
        <f t="shared" si="7"/>
        <v>0</v>
      </c>
      <c r="K182" s="525">
        <f t="shared" si="8"/>
        <v>-88.5</v>
      </c>
    </row>
    <row r="183" spans="1:11" ht="31.5" customHeight="1" hidden="1">
      <c r="A183" s="457"/>
      <c r="B183" s="456" t="s">
        <v>87</v>
      </c>
      <c r="C183" s="506">
        <v>909</v>
      </c>
      <c r="D183" s="499" t="s">
        <v>168</v>
      </c>
      <c r="E183" s="499" t="s">
        <v>372</v>
      </c>
      <c r="F183" s="499" t="s">
        <v>82</v>
      </c>
      <c r="G183" s="499"/>
      <c r="H183" s="507">
        <v>260</v>
      </c>
      <c r="I183" s="507">
        <v>0</v>
      </c>
      <c r="J183" s="576">
        <f t="shared" si="7"/>
        <v>0</v>
      </c>
      <c r="K183" s="525">
        <f t="shared" si="8"/>
        <v>-260</v>
      </c>
    </row>
    <row r="184" spans="1:11" ht="15.75" customHeight="1" hidden="1">
      <c r="A184" s="460"/>
      <c r="B184" s="461" t="s">
        <v>69</v>
      </c>
      <c r="C184" s="506">
        <v>909</v>
      </c>
      <c r="D184" s="499" t="s">
        <v>168</v>
      </c>
      <c r="E184" s="499" t="s">
        <v>372</v>
      </c>
      <c r="F184" s="499" t="s">
        <v>82</v>
      </c>
      <c r="G184" s="499" t="s">
        <v>58</v>
      </c>
      <c r="H184" s="496">
        <v>260</v>
      </c>
      <c r="I184" s="532">
        <v>0</v>
      </c>
      <c r="J184" s="576">
        <f t="shared" si="7"/>
        <v>0</v>
      </c>
      <c r="K184" s="525">
        <f t="shared" si="8"/>
        <v>-260</v>
      </c>
    </row>
    <row r="185" spans="1:11" ht="15.75" customHeight="1" hidden="1">
      <c r="A185" s="458" t="s">
        <v>385</v>
      </c>
      <c r="B185" s="459" t="s">
        <v>127</v>
      </c>
      <c r="C185" s="502">
        <v>909</v>
      </c>
      <c r="D185" s="503" t="s">
        <v>168</v>
      </c>
      <c r="E185" s="503" t="s">
        <v>386</v>
      </c>
      <c r="F185" s="503"/>
      <c r="G185" s="503"/>
      <c r="H185" s="525">
        <f>H186</f>
        <v>39.8</v>
      </c>
      <c r="I185" s="504">
        <v>0</v>
      </c>
      <c r="J185" s="576">
        <f t="shared" si="7"/>
        <v>0</v>
      </c>
      <c r="K185" s="525">
        <f t="shared" si="8"/>
        <v>-39.8</v>
      </c>
    </row>
    <row r="186" spans="1:11" ht="47.25" customHeight="1" hidden="1">
      <c r="A186" s="458"/>
      <c r="B186" s="461" t="s">
        <v>155</v>
      </c>
      <c r="C186" s="506">
        <v>909</v>
      </c>
      <c r="D186" s="499" t="s">
        <v>168</v>
      </c>
      <c r="E186" s="499" t="s">
        <v>386</v>
      </c>
      <c r="F186" s="499" t="s">
        <v>94</v>
      </c>
      <c r="G186" s="499"/>
      <c r="H186" s="532">
        <f>H187</f>
        <v>39.8</v>
      </c>
      <c r="I186" s="504">
        <v>0</v>
      </c>
      <c r="J186" s="576">
        <f t="shared" si="7"/>
        <v>0</v>
      </c>
      <c r="K186" s="525">
        <f t="shared" si="8"/>
        <v>-39.8</v>
      </c>
    </row>
    <row r="187" spans="1:11" ht="31.5" customHeight="1" hidden="1">
      <c r="A187" s="458"/>
      <c r="B187" s="461" t="s">
        <v>194</v>
      </c>
      <c r="C187" s="506">
        <v>909</v>
      </c>
      <c r="D187" s="499" t="s">
        <v>168</v>
      </c>
      <c r="E187" s="499" t="s">
        <v>386</v>
      </c>
      <c r="F187" s="499" t="s">
        <v>197</v>
      </c>
      <c r="G187" s="499"/>
      <c r="H187" s="532">
        <v>39.8</v>
      </c>
      <c r="I187" s="507">
        <v>0</v>
      </c>
      <c r="J187" s="576">
        <f t="shared" si="7"/>
        <v>0</v>
      </c>
      <c r="K187" s="525">
        <f t="shared" si="8"/>
        <v>-39.8</v>
      </c>
    </row>
    <row r="188" spans="1:11" ht="31.5" customHeight="1" hidden="1">
      <c r="A188" s="457"/>
      <c r="B188" s="456" t="s">
        <v>87</v>
      </c>
      <c r="C188" s="506">
        <v>909</v>
      </c>
      <c r="D188" s="499" t="s">
        <v>168</v>
      </c>
      <c r="E188" s="499" t="s">
        <v>386</v>
      </c>
      <c r="F188" s="499" t="s">
        <v>82</v>
      </c>
      <c r="G188" s="499"/>
      <c r="H188" s="532">
        <v>45</v>
      </c>
      <c r="I188" s="507">
        <v>0</v>
      </c>
      <c r="J188" s="576">
        <f t="shared" si="7"/>
        <v>0</v>
      </c>
      <c r="K188" s="525">
        <f t="shared" si="8"/>
        <v>-45</v>
      </c>
    </row>
    <row r="189" spans="1:11" ht="31.5" customHeight="1" hidden="1">
      <c r="A189" s="460"/>
      <c r="B189" s="461" t="s">
        <v>69</v>
      </c>
      <c r="C189" s="506">
        <v>909</v>
      </c>
      <c r="D189" s="499" t="s">
        <v>168</v>
      </c>
      <c r="E189" s="499" t="s">
        <v>386</v>
      </c>
      <c r="F189" s="499" t="s">
        <v>82</v>
      </c>
      <c r="G189" s="499" t="s">
        <v>58</v>
      </c>
      <c r="H189" s="496">
        <v>45</v>
      </c>
      <c r="I189" s="507">
        <v>0</v>
      </c>
      <c r="J189" s="576">
        <f t="shared" si="7"/>
        <v>0</v>
      </c>
      <c r="K189" s="525">
        <f t="shared" si="8"/>
        <v>-45</v>
      </c>
    </row>
    <row r="190" spans="1:11" ht="15.75" customHeight="1" hidden="1">
      <c r="A190" s="458" t="s">
        <v>387</v>
      </c>
      <c r="B190" s="459" t="s">
        <v>388</v>
      </c>
      <c r="C190" s="502">
        <v>909</v>
      </c>
      <c r="D190" s="503" t="s">
        <v>168</v>
      </c>
      <c r="E190" s="503" t="s">
        <v>389</v>
      </c>
      <c r="F190" s="503"/>
      <c r="G190" s="503"/>
      <c r="H190" s="525">
        <f>H191</f>
        <v>38.7</v>
      </c>
      <c r="I190" s="532">
        <v>0</v>
      </c>
      <c r="J190" s="576">
        <f t="shared" si="7"/>
        <v>0</v>
      </c>
      <c r="K190" s="525">
        <f t="shared" si="8"/>
        <v>-38.7</v>
      </c>
    </row>
    <row r="191" spans="1:11" ht="31.5" customHeight="1" hidden="1">
      <c r="A191" s="458"/>
      <c r="B191" s="461" t="s">
        <v>155</v>
      </c>
      <c r="C191" s="506">
        <v>909</v>
      </c>
      <c r="D191" s="499" t="s">
        <v>168</v>
      </c>
      <c r="E191" s="499" t="s">
        <v>389</v>
      </c>
      <c r="F191" s="499" t="s">
        <v>94</v>
      </c>
      <c r="G191" s="499"/>
      <c r="H191" s="532">
        <f>H192</f>
        <v>38.7</v>
      </c>
      <c r="I191" s="504">
        <v>0</v>
      </c>
      <c r="J191" s="576">
        <f t="shared" si="7"/>
        <v>0</v>
      </c>
      <c r="K191" s="525">
        <f t="shared" si="8"/>
        <v>-38.7</v>
      </c>
    </row>
    <row r="192" spans="1:11" ht="31.5" customHeight="1" hidden="1">
      <c r="A192" s="458"/>
      <c r="B192" s="461" t="s">
        <v>237</v>
      </c>
      <c r="C192" s="506">
        <v>909</v>
      </c>
      <c r="D192" s="499" t="s">
        <v>168</v>
      </c>
      <c r="E192" s="499" t="s">
        <v>389</v>
      </c>
      <c r="F192" s="499" t="s">
        <v>197</v>
      </c>
      <c r="G192" s="499"/>
      <c r="H192" s="532">
        <v>38.7</v>
      </c>
      <c r="I192" s="507">
        <v>0</v>
      </c>
      <c r="J192" s="576">
        <f t="shared" si="7"/>
        <v>0</v>
      </c>
      <c r="K192" s="525">
        <f t="shared" si="8"/>
        <v>-38.7</v>
      </c>
    </row>
    <row r="193" spans="1:11" ht="31.5" customHeight="1" hidden="1">
      <c r="A193" s="457"/>
      <c r="B193" s="456" t="s">
        <v>87</v>
      </c>
      <c r="C193" s="506">
        <v>909</v>
      </c>
      <c r="D193" s="499" t="s">
        <v>168</v>
      </c>
      <c r="E193" s="499" t="s">
        <v>389</v>
      </c>
      <c r="F193" s="499" t="s">
        <v>82</v>
      </c>
      <c r="G193" s="499"/>
      <c r="H193" s="532">
        <v>45</v>
      </c>
      <c r="I193" s="507">
        <v>0</v>
      </c>
      <c r="J193" s="576">
        <f t="shared" si="7"/>
        <v>0</v>
      </c>
      <c r="K193" s="525">
        <f t="shared" si="8"/>
        <v>-45</v>
      </c>
    </row>
    <row r="194" spans="1:11" ht="31.5" customHeight="1" hidden="1">
      <c r="A194" s="460"/>
      <c r="B194" s="461" t="s">
        <v>69</v>
      </c>
      <c r="C194" s="506">
        <v>909</v>
      </c>
      <c r="D194" s="499" t="s">
        <v>168</v>
      </c>
      <c r="E194" s="499" t="s">
        <v>389</v>
      </c>
      <c r="F194" s="499" t="s">
        <v>82</v>
      </c>
      <c r="G194" s="499" t="s">
        <v>58</v>
      </c>
      <c r="H194" s="496">
        <v>45</v>
      </c>
      <c r="I194" s="507">
        <v>0</v>
      </c>
      <c r="J194" s="576">
        <f t="shared" si="7"/>
        <v>0</v>
      </c>
      <c r="K194" s="525">
        <f t="shared" si="8"/>
        <v>-45</v>
      </c>
    </row>
    <row r="195" spans="1:11" ht="15.75" customHeight="1" hidden="1">
      <c r="A195" s="458" t="s">
        <v>425</v>
      </c>
      <c r="B195" s="459" t="s">
        <v>128</v>
      </c>
      <c r="C195" s="502">
        <v>909</v>
      </c>
      <c r="D195" s="503" t="s">
        <v>168</v>
      </c>
      <c r="E195" s="503" t="s">
        <v>390</v>
      </c>
      <c r="F195" s="503"/>
      <c r="G195" s="503"/>
      <c r="H195" s="492">
        <f>H196</f>
        <v>39.8</v>
      </c>
      <c r="I195" s="532">
        <v>0</v>
      </c>
      <c r="J195" s="576">
        <f t="shared" si="7"/>
        <v>0</v>
      </c>
      <c r="K195" s="525">
        <f t="shared" si="8"/>
        <v>-39.8</v>
      </c>
    </row>
    <row r="196" spans="1:11" ht="78.75" customHeight="1" hidden="1">
      <c r="A196" s="458"/>
      <c r="B196" s="461" t="s">
        <v>155</v>
      </c>
      <c r="C196" s="506">
        <v>909</v>
      </c>
      <c r="D196" s="499" t="s">
        <v>168</v>
      </c>
      <c r="E196" s="499" t="s">
        <v>390</v>
      </c>
      <c r="F196" s="499" t="s">
        <v>94</v>
      </c>
      <c r="G196" s="499"/>
      <c r="H196" s="496">
        <f>H197</f>
        <v>39.8</v>
      </c>
      <c r="I196" s="504">
        <v>0</v>
      </c>
      <c r="J196" s="576">
        <f t="shared" si="7"/>
        <v>0</v>
      </c>
      <c r="K196" s="525">
        <f t="shared" si="8"/>
        <v>-39.8</v>
      </c>
    </row>
    <row r="197" spans="1:11" ht="31.5" customHeight="1" hidden="1">
      <c r="A197" s="458"/>
      <c r="B197" s="461" t="s">
        <v>194</v>
      </c>
      <c r="C197" s="506">
        <v>909</v>
      </c>
      <c r="D197" s="499" t="s">
        <v>168</v>
      </c>
      <c r="E197" s="499" t="s">
        <v>390</v>
      </c>
      <c r="F197" s="499" t="s">
        <v>197</v>
      </c>
      <c r="G197" s="499"/>
      <c r="H197" s="496">
        <v>39.8</v>
      </c>
      <c r="I197" s="507">
        <v>0</v>
      </c>
      <c r="J197" s="576">
        <f t="shared" si="7"/>
        <v>0</v>
      </c>
      <c r="K197" s="525">
        <f t="shared" si="8"/>
        <v>-39.8</v>
      </c>
    </row>
    <row r="198" spans="1:11" ht="31.5" customHeight="1" hidden="1">
      <c r="A198" s="457"/>
      <c r="B198" s="456" t="s">
        <v>87</v>
      </c>
      <c r="C198" s="506">
        <v>909</v>
      </c>
      <c r="D198" s="499" t="s">
        <v>168</v>
      </c>
      <c r="E198" s="499" t="s">
        <v>390</v>
      </c>
      <c r="F198" s="499" t="s">
        <v>82</v>
      </c>
      <c r="G198" s="499"/>
      <c r="H198" s="496">
        <v>45</v>
      </c>
      <c r="I198" s="507">
        <v>0</v>
      </c>
      <c r="J198" s="576">
        <f t="shared" si="7"/>
        <v>0</v>
      </c>
      <c r="K198" s="525">
        <f t="shared" si="8"/>
        <v>-45</v>
      </c>
    </row>
    <row r="199" spans="1:11" ht="31.5" customHeight="1" hidden="1">
      <c r="A199" s="460"/>
      <c r="B199" s="461" t="s">
        <v>69</v>
      </c>
      <c r="C199" s="506">
        <v>909</v>
      </c>
      <c r="D199" s="499" t="s">
        <v>168</v>
      </c>
      <c r="E199" s="499" t="s">
        <v>390</v>
      </c>
      <c r="F199" s="499" t="s">
        <v>82</v>
      </c>
      <c r="G199" s="499" t="s">
        <v>58</v>
      </c>
      <c r="H199" s="496">
        <v>45</v>
      </c>
      <c r="I199" s="507">
        <v>0</v>
      </c>
      <c r="J199" s="576">
        <f t="shared" si="7"/>
        <v>0</v>
      </c>
      <c r="K199" s="525">
        <f t="shared" si="8"/>
        <v>-45</v>
      </c>
    </row>
    <row r="200" spans="1:11" ht="15.75" customHeight="1" hidden="1">
      <c r="A200" s="458" t="s">
        <v>391</v>
      </c>
      <c r="B200" s="459" t="s">
        <v>129</v>
      </c>
      <c r="C200" s="502">
        <v>909</v>
      </c>
      <c r="D200" s="503" t="s">
        <v>168</v>
      </c>
      <c r="E200" s="503" t="s">
        <v>392</v>
      </c>
      <c r="F200" s="503"/>
      <c r="G200" s="503"/>
      <c r="H200" s="525">
        <f>H201</f>
        <v>39.8</v>
      </c>
      <c r="I200" s="532">
        <v>0</v>
      </c>
      <c r="J200" s="576">
        <f t="shared" si="7"/>
        <v>0</v>
      </c>
      <c r="K200" s="525">
        <f t="shared" si="8"/>
        <v>-39.8</v>
      </c>
    </row>
    <row r="201" spans="1:11" ht="63" customHeight="1" hidden="1">
      <c r="A201" s="458"/>
      <c r="B201" s="461" t="s">
        <v>155</v>
      </c>
      <c r="C201" s="506">
        <v>909</v>
      </c>
      <c r="D201" s="499" t="s">
        <v>168</v>
      </c>
      <c r="E201" s="499" t="s">
        <v>392</v>
      </c>
      <c r="F201" s="499" t="s">
        <v>94</v>
      </c>
      <c r="G201" s="499"/>
      <c r="H201" s="532">
        <f>H202</f>
        <v>39.8</v>
      </c>
      <c r="I201" s="504">
        <v>0</v>
      </c>
      <c r="J201" s="576">
        <f t="shared" si="7"/>
        <v>0</v>
      </c>
      <c r="K201" s="525">
        <f t="shared" si="8"/>
        <v>-39.8</v>
      </c>
    </row>
    <row r="202" spans="1:11" ht="31.5" customHeight="1" hidden="1">
      <c r="A202" s="458"/>
      <c r="B202" s="461" t="s">
        <v>194</v>
      </c>
      <c r="C202" s="506">
        <v>909</v>
      </c>
      <c r="D202" s="499" t="s">
        <v>168</v>
      </c>
      <c r="E202" s="499" t="s">
        <v>392</v>
      </c>
      <c r="F202" s="499" t="s">
        <v>197</v>
      </c>
      <c r="G202" s="499"/>
      <c r="H202" s="532">
        <v>39.8</v>
      </c>
      <c r="I202" s="507">
        <v>0</v>
      </c>
      <c r="J202" s="576">
        <f t="shared" si="7"/>
        <v>0</v>
      </c>
      <c r="K202" s="525">
        <f t="shared" si="8"/>
        <v>-39.8</v>
      </c>
    </row>
    <row r="203" spans="1:11" ht="31.5" customHeight="1" hidden="1">
      <c r="A203" s="457"/>
      <c r="B203" s="456" t="s">
        <v>87</v>
      </c>
      <c r="C203" s="506">
        <v>909</v>
      </c>
      <c r="D203" s="499" t="s">
        <v>168</v>
      </c>
      <c r="E203" s="499" t="s">
        <v>392</v>
      </c>
      <c r="F203" s="499" t="s">
        <v>82</v>
      </c>
      <c r="G203" s="499"/>
      <c r="H203" s="532">
        <v>45</v>
      </c>
      <c r="I203" s="507">
        <v>0</v>
      </c>
      <c r="J203" s="576">
        <f t="shared" si="7"/>
        <v>0</v>
      </c>
      <c r="K203" s="525">
        <f t="shared" si="8"/>
        <v>-45</v>
      </c>
    </row>
    <row r="204" spans="1:11" ht="31.5" customHeight="1" hidden="1">
      <c r="A204" s="460"/>
      <c r="B204" s="461" t="s">
        <v>69</v>
      </c>
      <c r="C204" s="506">
        <v>909</v>
      </c>
      <c r="D204" s="499" t="s">
        <v>168</v>
      </c>
      <c r="E204" s="499" t="s">
        <v>392</v>
      </c>
      <c r="F204" s="499" t="s">
        <v>82</v>
      </c>
      <c r="G204" s="499" t="s">
        <v>58</v>
      </c>
      <c r="H204" s="496">
        <v>45</v>
      </c>
      <c r="I204" s="507">
        <v>0</v>
      </c>
      <c r="J204" s="576">
        <f t="shared" si="7"/>
        <v>0</v>
      </c>
      <c r="K204" s="525">
        <f t="shared" si="8"/>
        <v>-45</v>
      </c>
    </row>
    <row r="205" spans="1:11" ht="15.75" customHeight="1" hidden="1">
      <c r="A205" s="462" t="s">
        <v>426</v>
      </c>
      <c r="B205" s="476" t="s">
        <v>167</v>
      </c>
      <c r="C205" s="553">
        <v>909</v>
      </c>
      <c r="D205" s="535" t="s">
        <v>168</v>
      </c>
      <c r="E205" s="554" t="s">
        <v>393</v>
      </c>
      <c r="F205" s="535"/>
      <c r="G205" s="499"/>
      <c r="H205" s="555">
        <f>H206</f>
        <v>39.8</v>
      </c>
      <c r="I205" s="532">
        <v>0</v>
      </c>
      <c r="J205" s="576">
        <f t="shared" si="7"/>
        <v>0</v>
      </c>
      <c r="K205" s="525">
        <f t="shared" si="8"/>
        <v>-39.8</v>
      </c>
    </row>
    <row r="206" spans="1:11" ht="63" customHeight="1" hidden="1">
      <c r="A206" s="462"/>
      <c r="B206" s="621" t="s">
        <v>126</v>
      </c>
      <c r="C206" s="526">
        <v>909</v>
      </c>
      <c r="D206" s="509" t="s">
        <v>168</v>
      </c>
      <c r="E206" s="527" t="s">
        <v>393</v>
      </c>
      <c r="F206" s="509" t="s">
        <v>94</v>
      </c>
      <c r="G206" s="499"/>
      <c r="H206" s="556">
        <f>H207</f>
        <v>39.8</v>
      </c>
      <c r="I206" s="504">
        <v>0</v>
      </c>
      <c r="J206" s="576">
        <f t="shared" si="7"/>
        <v>0</v>
      </c>
      <c r="K206" s="525">
        <f t="shared" si="8"/>
        <v>-39.8</v>
      </c>
    </row>
    <row r="207" spans="1:11" ht="31.5" customHeight="1" hidden="1">
      <c r="A207" s="465"/>
      <c r="B207" s="621" t="s">
        <v>238</v>
      </c>
      <c r="C207" s="526">
        <v>909</v>
      </c>
      <c r="D207" s="509" t="s">
        <v>168</v>
      </c>
      <c r="E207" s="527" t="s">
        <v>393</v>
      </c>
      <c r="F207" s="509" t="s">
        <v>197</v>
      </c>
      <c r="G207" s="499"/>
      <c r="H207" s="556">
        <v>39.8</v>
      </c>
      <c r="I207" s="507">
        <v>0</v>
      </c>
      <c r="J207" s="576">
        <f t="shared" si="7"/>
        <v>0</v>
      </c>
      <c r="K207" s="525">
        <f t="shared" si="8"/>
        <v>-39.8</v>
      </c>
    </row>
    <row r="208" spans="1:11" ht="31.5" customHeight="1" hidden="1">
      <c r="A208" s="465"/>
      <c r="B208" s="621" t="s">
        <v>87</v>
      </c>
      <c r="C208" s="526">
        <v>909</v>
      </c>
      <c r="D208" s="509" t="s">
        <v>168</v>
      </c>
      <c r="E208" s="527" t="s">
        <v>393</v>
      </c>
      <c r="F208" s="509" t="s">
        <v>82</v>
      </c>
      <c r="G208" s="499"/>
      <c r="H208" s="556">
        <v>45</v>
      </c>
      <c r="I208" s="507">
        <v>0</v>
      </c>
      <c r="J208" s="576">
        <f t="shared" si="7"/>
        <v>0</v>
      </c>
      <c r="K208" s="525">
        <f t="shared" si="8"/>
        <v>-45</v>
      </c>
    </row>
    <row r="209" spans="1:11" ht="31.5" customHeight="1" hidden="1">
      <c r="A209" s="465"/>
      <c r="B209" s="621" t="s">
        <v>69</v>
      </c>
      <c r="C209" s="526">
        <v>909</v>
      </c>
      <c r="D209" s="509" t="s">
        <v>168</v>
      </c>
      <c r="E209" s="527" t="s">
        <v>393</v>
      </c>
      <c r="F209" s="509" t="s">
        <v>82</v>
      </c>
      <c r="G209" s="499" t="s">
        <v>58</v>
      </c>
      <c r="H209" s="556">
        <v>45</v>
      </c>
      <c r="I209" s="507">
        <v>0</v>
      </c>
      <c r="J209" s="576">
        <f t="shared" si="7"/>
        <v>0</v>
      </c>
      <c r="K209" s="525">
        <f t="shared" si="8"/>
        <v>-45</v>
      </c>
    </row>
    <row r="210" spans="1:11" ht="15.75" customHeight="1" hidden="1">
      <c r="A210" s="474" t="s">
        <v>394</v>
      </c>
      <c r="B210" s="475" t="s">
        <v>182</v>
      </c>
      <c r="C210" s="528">
        <v>909</v>
      </c>
      <c r="D210" s="529" t="s">
        <v>30</v>
      </c>
      <c r="E210" s="529"/>
      <c r="F210" s="529"/>
      <c r="G210" s="529"/>
      <c r="H210" s="547">
        <f>H211</f>
        <v>8188.7555999999995</v>
      </c>
      <c r="I210" s="532">
        <v>0</v>
      </c>
      <c r="J210" s="576">
        <f t="shared" si="7"/>
        <v>0</v>
      </c>
      <c r="K210" s="525">
        <f t="shared" si="8"/>
        <v>-8188.7555999999995</v>
      </c>
    </row>
    <row r="211" spans="1:11" ht="126" customHeight="1" hidden="1">
      <c r="A211" s="458" t="s">
        <v>395</v>
      </c>
      <c r="B211" s="459" t="s">
        <v>184</v>
      </c>
      <c r="C211" s="502">
        <v>909</v>
      </c>
      <c r="D211" s="503" t="s">
        <v>31</v>
      </c>
      <c r="E211" s="503" t="s">
        <v>234</v>
      </c>
      <c r="F211" s="503" t="s">
        <v>234</v>
      </c>
      <c r="G211" s="503"/>
      <c r="H211" s="504">
        <f>H212+H223+H218</f>
        <v>8188.7555999999995</v>
      </c>
      <c r="I211" s="743">
        <v>0</v>
      </c>
      <c r="J211" s="576">
        <f t="shared" si="7"/>
        <v>0</v>
      </c>
      <c r="K211" s="525">
        <f t="shared" si="8"/>
        <v>-8188.7555999999995</v>
      </c>
    </row>
    <row r="212" spans="1:11" ht="31.5" customHeight="1" hidden="1">
      <c r="A212" s="458" t="s">
        <v>396</v>
      </c>
      <c r="B212" s="459" t="s">
        <v>248</v>
      </c>
      <c r="C212" s="502">
        <v>909</v>
      </c>
      <c r="D212" s="503" t="s">
        <v>31</v>
      </c>
      <c r="E212" s="503" t="s">
        <v>397</v>
      </c>
      <c r="F212" s="503"/>
      <c r="G212" s="503"/>
      <c r="H212" s="525">
        <f>H213</f>
        <v>4746.5</v>
      </c>
      <c r="I212" s="744">
        <v>0</v>
      </c>
      <c r="J212" s="576">
        <f t="shared" si="7"/>
        <v>0</v>
      </c>
      <c r="K212" s="525">
        <f t="shared" si="8"/>
        <v>-4746.5</v>
      </c>
    </row>
    <row r="213" spans="1:11" ht="47.25" customHeight="1" hidden="1">
      <c r="A213" s="458"/>
      <c r="B213" s="461" t="s">
        <v>155</v>
      </c>
      <c r="C213" s="506">
        <v>909</v>
      </c>
      <c r="D213" s="499" t="s">
        <v>31</v>
      </c>
      <c r="E213" s="499" t="s">
        <v>397</v>
      </c>
      <c r="F213" s="499" t="s">
        <v>94</v>
      </c>
      <c r="G213" s="499"/>
      <c r="H213" s="532">
        <f>H214</f>
        <v>4746.5</v>
      </c>
      <c r="I213" s="744">
        <v>0</v>
      </c>
      <c r="J213" s="576">
        <f t="shared" si="7"/>
        <v>0</v>
      </c>
      <c r="K213" s="525">
        <f t="shared" si="8"/>
        <v>-4746.5</v>
      </c>
    </row>
    <row r="214" spans="1:11" ht="31.5" customHeight="1" hidden="1">
      <c r="A214" s="458"/>
      <c r="B214" s="461" t="s">
        <v>194</v>
      </c>
      <c r="C214" s="557">
        <v>909</v>
      </c>
      <c r="D214" s="558" t="s">
        <v>31</v>
      </c>
      <c r="E214" s="558" t="s">
        <v>397</v>
      </c>
      <c r="F214" s="558" t="s">
        <v>197</v>
      </c>
      <c r="G214" s="558"/>
      <c r="H214" s="559">
        <f>4746.5+25-25</f>
        <v>4746.5</v>
      </c>
      <c r="I214" s="511">
        <v>0</v>
      </c>
      <c r="J214" s="576">
        <f t="shared" si="7"/>
        <v>0</v>
      </c>
      <c r="K214" s="525">
        <f t="shared" si="8"/>
        <v>-4746.5</v>
      </c>
    </row>
    <row r="215" spans="1:11" ht="15.75" customHeight="1" hidden="1">
      <c r="A215" s="457"/>
      <c r="B215" s="456" t="s">
        <v>87</v>
      </c>
      <c r="C215" s="506">
        <v>909</v>
      </c>
      <c r="D215" s="499" t="s">
        <v>31</v>
      </c>
      <c r="E215" s="499" t="s">
        <v>397</v>
      </c>
      <c r="F215" s="499" t="s">
        <v>82</v>
      </c>
      <c r="G215" s="499"/>
      <c r="H215" s="532">
        <v>1550</v>
      </c>
      <c r="I215" s="511">
        <v>0</v>
      </c>
      <c r="J215" s="576">
        <f t="shared" si="7"/>
        <v>0</v>
      </c>
      <c r="K215" s="525">
        <f t="shared" si="8"/>
        <v>-1550</v>
      </c>
    </row>
    <row r="216" spans="1:11" ht="40.5" customHeight="1">
      <c r="A216" s="457"/>
      <c r="B216" s="461" t="s">
        <v>496</v>
      </c>
      <c r="C216" s="506">
        <v>909</v>
      </c>
      <c r="D216" s="499" t="s">
        <v>168</v>
      </c>
      <c r="E216" s="499" t="s">
        <v>372</v>
      </c>
      <c r="F216" s="499" t="s">
        <v>94</v>
      </c>
      <c r="G216" s="499"/>
      <c r="H216" s="532">
        <f>H217</f>
        <v>95.014</v>
      </c>
      <c r="I216" s="532">
        <f>I217</f>
        <v>95.014</v>
      </c>
      <c r="J216" s="577">
        <f>I216/H216</f>
        <v>1</v>
      </c>
      <c r="K216" s="532">
        <f>I216-H216</f>
        <v>0</v>
      </c>
    </row>
    <row r="217" spans="1:11" ht="31.5">
      <c r="A217" s="460"/>
      <c r="B217" s="461" t="s">
        <v>194</v>
      </c>
      <c r="C217" s="506">
        <v>909</v>
      </c>
      <c r="D217" s="499" t="s">
        <v>168</v>
      </c>
      <c r="E217" s="499" t="s">
        <v>372</v>
      </c>
      <c r="F217" s="499" t="s">
        <v>197</v>
      </c>
      <c r="G217" s="499" t="s">
        <v>58</v>
      </c>
      <c r="H217" s="507">
        <v>95.014</v>
      </c>
      <c r="I217" s="507">
        <v>95.014</v>
      </c>
      <c r="J217" s="577">
        <f>I217/H217</f>
        <v>1</v>
      </c>
      <c r="K217" s="532">
        <f>I217-H217</f>
        <v>0</v>
      </c>
    </row>
    <row r="218" spans="1:11" ht="31.5">
      <c r="A218" s="458" t="s">
        <v>385</v>
      </c>
      <c r="B218" s="459" t="s">
        <v>127</v>
      </c>
      <c r="C218" s="502">
        <v>909</v>
      </c>
      <c r="D218" s="503" t="s">
        <v>168</v>
      </c>
      <c r="E218" s="503" t="s">
        <v>386</v>
      </c>
      <c r="F218" s="503"/>
      <c r="G218" s="503"/>
      <c r="H218" s="504">
        <f>H219</f>
        <v>43.3556</v>
      </c>
      <c r="I218" s="504">
        <f>I219</f>
        <v>43.356</v>
      </c>
      <c r="J218" s="576">
        <f aca="true" t="shared" si="12" ref="J218:J280">I218/H218</f>
        <v>1.0000092260284714</v>
      </c>
      <c r="K218" s="525">
        <f aca="true" t="shared" si="13" ref="K218:K280">I218-H218</f>
        <v>0.00039999999999906777</v>
      </c>
    </row>
    <row r="219" spans="1:11" ht="33.75" customHeight="1">
      <c r="A219" s="458"/>
      <c r="B219" s="461" t="s">
        <v>496</v>
      </c>
      <c r="C219" s="506">
        <v>909</v>
      </c>
      <c r="D219" s="499" t="s">
        <v>168</v>
      </c>
      <c r="E219" s="499" t="s">
        <v>386</v>
      </c>
      <c r="F219" s="499" t="s">
        <v>94</v>
      </c>
      <c r="G219" s="499"/>
      <c r="H219" s="507">
        <f>H220</f>
        <v>43.3556</v>
      </c>
      <c r="I219" s="507">
        <f>I220</f>
        <v>43.356</v>
      </c>
      <c r="J219" s="577">
        <f t="shared" si="12"/>
        <v>1.0000092260284714</v>
      </c>
      <c r="K219" s="532">
        <f t="shared" si="13"/>
        <v>0.00039999999999906777</v>
      </c>
    </row>
    <row r="220" spans="1:11" ht="31.5">
      <c r="A220" s="458"/>
      <c r="B220" s="461" t="s">
        <v>194</v>
      </c>
      <c r="C220" s="506">
        <v>909</v>
      </c>
      <c r="D220" s="499" t="s">
        <v>168</v>
      </c>
      <c r="E220" s="499" t="s">
        <v>398</v>
      </c>
      <c r="F220" s="499" t="s">
        <v>197</v>
      </c>
      <c r="G220" s="499"/>
      <c r="H220" s="507">
        <v>43.3556</v>
      </c>
      <c r="I220" s="507">
        <v>43.356</v>
      </c>
      <c r="J220" s="577">
        <f t="shared" si="12"/>
        <v>1.0000092260284714</v>
      </c>
      <c r="K220" s="532">
        <f t="shared" si="13"/>
        <v>0.00039999999999906777</v>
      </c>
    </row>
    <row r="221" spans="1:11" ht="84.75" customHeight="1">
      <c r="A221" s="455" t="s">
        <v>387</v>
      </c>
      <c r="B221" s="615" t="s">
        <v>447</v>
      </c>
      <c r="C221" s="502">
        <v>909</v>
      </c>
      <c r="D221" s="503" t="s">
        <v>168</v>
      </c>
      <c r="E221" s="503" t="s">
        <v>389</v>
      </c>
      <c r="F221" s="503"/>
      <c r="G221" s="503"/>
      <c r="H221" s="492">
        <f>H232</f>
        <v>43.356</v>
      </c>
      <c r="I221" s="492">
        <f>I232</f>
        <v>43.356</v>
      </c>
      <c r="J221" s="576">
        <f t="shared" si="12"/>
        <v>1</v>
      </c>
      <c r="K221" s="525">
        <f t="shared" si="13"/>
        <v>0</v>
      </c>
    </row>
    <row r="222" spans="1:11" ht="31.5" customHeight="1" hidden="1">
      <c r="A222" s="460"/>
      <c r="B222" s="461" t="s">
        <v>69</v>
      </c>
      <c r="C222" s="506">
        <v>909</v>
      </c>
      <c r="D222" s="499" t="s">
        <v>31</v>
      </c>
      <c r="E222" s="499" t="s">
        <v>398</v>
      </c>
      <c r="F222" s="499" t="s">
        <v>82</v>
      </c>
      <c r="G222" s="499" t="s">
        <v>58</v>
      </c>
      <c r="H222" s="496">
        <v>200</v>
      </c>
      <c r="I222" s="507">
        <v>3100.5313600000004</v>
      </c>
      <c r="J222" s="577">
        <f t="shared" si="12"/>
        <v>15.502656800000002</v>
      </c>
      <c r="K222" s="532">
        <f t="shared" si="13"/>
        <v>2900.5313600000004</v>
      </c>
    </row>
    <row r="223" spans="1:11" ht="15.75" customHeight="1" hidden="1">
      <c r="A223" s="482" t="s">
        <v>428</v>
      </c>
      <c r="B223" s="483" t="s">
        <v>139</v>
      </c>
      <c r="C223" s="502">
        <v>909</v>
      </c>
      <c r="D223" s="548" t="s">
        <v>31</v>
      </c>
      <c r="E223" s="503" t="s">
        <v>399</v>
      </c>
      <c r="F223" s="548"/>
      <c r="G223" s="548"/>
      <c r="H223" s="492">
        <f>H224</f>
        <v>3398.9</v>
      </c>
      <c r="I223" s="532">
        <v>1235.31886</v>
      </c>
      <c r="J223" s="577">
        <f>I223/H223</f>
        <v>0.3634466621554032</v>
      </c>
      <c r="K223" s="532">
        <f t="shared" si="13"/>
        <v>-2163.5811400000002</v>
      </c>
    </row>
    <row r="224" spans="1:11" ht="31.5" customHeight="1" hidden="1">
      <c r="A224" s="458"/>
      <c r="B224" s="461" t="s">
        <v>155</v>
      </c>
      <c r="C224" s="506">
        <v>909</v>
      </c>
      <c r="D224" s="549" t="s">
        <v>31</v>
      </c>
      <c r="E224" s="499" t="s">
        <v>399</v>
      </c>
      <c r="F224" s="549" t="s">
        <v>94</v>
      </c>
      <c r="G224" s="549"/>
      <c r="H224" s="496">
        <f>H225</f>
        <v>3398.9</v>
      </c>
      <c r="I224" s="532">
        <v>1865.2125</v>
      </c>
      <c r="J224" s="577">
        <f t="shared" si="12"/>
        <v>0.5487694548236194</v>
      </c>
      <c r="K224" s="532">
        <f t="shared" si="13"/>
        <v>-1533.6875</v>
      </c>
    </row>
    <row r="225" spans="1:11" ht="31.5" customHeight="1" hidden="1">
      <c r="A225" s="458"/>
      <c r="B225" s="461" t="s">
        <v>194</v>
      </c>
      <c r="C225" s="506">
        <v>909</v>
      </c>
      <c r="D225" s="549" t="s">
        <v>31</v>
      </c>
      <c r="E225" s="499" t="s">
        <v>399</v>
      </c>
      <c r="F225" s="549" t="s">
        <v>197</v>
      </c>
      <c r="G225" s="549"/>
      <c r="H225" s="496">
        <v>3398.9</v>
      </c>
      <c r="I225" s="504">
        <v>0</v>
      </c>
      <c r="J225" s="576">
        <f t="shared" si="12"/>
        <v>0</v>
      </c>
      <c r="K225" s="525">
        <f t="shared" si="13"/>
        <v>-3398.9</v>
      </c>
    </row>
    <row r="226" spans="1:11" ht="31.5" customHeight="1" hidden="1">
      <c r="A226" s="457"/>
      <c r="B226" s="456" t="s">
        <v>87</v>
      </c>
      <c r="C226" s="506">
        <v>909</v>
      </c>
      <c r="D226" s="549" t="s">
        <v>31</v>
      </c>
      <c r="E226" s="499" t="s">
        <v>399</v>
      </c>
      <c r="F226" s="499" t="s">
        <v>82</v>
      </c>
      <c r="G226" s="499"/>
      <c r="H226" s="496">
        <v>800</v>
      </c>
      <c r="I226" s="507">
        <v>0</v>
      </c>
      <c r="J226" s="577">
        <f t="shared" si="12"/>
        <v>0</v>
      </c>
      <c r="K226" s="532">
        <f t="shared" si="13"/>
        <v>-800</v>
      </c>
    </row>
    <row r="227" spans="1:11" ht="31.5" customHeight="1" hidden="1">
      <c r="A227" s="460"/>
      <c r="B227" s="461" t="s">
        <v>69</v>
      </c>
      <c r="C227" s="506">
        <v>909</v>
      </c>
      <c r="D227" s="549" t="s">
        <v>31</v>
      </c>
      <c r="E227" s="499" t="s">
        <v>399</v>
      </c>
      <c r="F227" s="499" t="s">
        <v>82</v>
      </c>
      <c r="G227" s="499" t="s">
        <v>58</v>
      </c>
      <c r="H227" s="496">
        <v>800</v>
      </c>
      <c r="I227" s="507">
        <v>0</v>
      </c>
      <c r="J227" s="577">
        <f t="shared" si="12"/>
        <v>0</v>
      </c>
      <c r="K227" s="532">
        <f t="shared" si="13"/>
        <v>-800</v>
      </c>
    </row>
    <row r="228" spans="1:11" ht="31.5" customHeight="1" hidden="1">
      <c r="A228" s="474" t="s">
        <v>400</v>
      </c>
      <c r="B228" s="475" t="s">
        <v>34</v>
      </c>
      <c r="C228" s="528">
        <v>909</v>
      </c>
      <c r="D228" s="560" t="s">
        <v>35</v>
      </c>
      <c r="E228" s="560"/>
      <c r="F228" s="560"/>
      <c r="G228" s="560"/>
      <c r="H228" s="547">
        <f>H229+H235</f>
        <v>7525.554999999999</v>
      </c>
      <c r="I228" s="507">
        <v>0</v>
      </c>
      <c r="J228" s="577">
        <f t="shared" si="12"/>
        <v>0</v>
      </c>
      <c r="K228" s="532">
        <f t="shared" si="13"/>
        <v>-7525.554999999999</v>
      </c>
    </row>
    <row r="229" spans="1:11" ht="15.75" customHeight="1" hidden="1">
      <c r="A229" s="458" t="s">
        <v>401</v>
      </c>
      <c r="B229" s="459" t="s">
        <v>402</v>
      </c>
      <c r="C229" s="502">
        <v>909</v>
      </c>
      <c r="D229" s="503" t="s">
        <v>269</v>
      </c>
      <c r="E229" s="548"/>
      <c r="F229" s="548"/>
      <c r="G229" s="548"/>
      <c r="H229" s="504">
        <v>1757.999</v>
      </c>
      <c r="I229" s="532">
        <v>0</v>
      </c>
      <c r="J229" s="577">
        <f t="shared" si="12"/>
        <v>0</v>
      </c>
      <c r="K229" s="532">
        <f t="shared" si="13"/>
        <v>-1757.999</v>
      </c>
    </row>
    <row r="230" spans="1:11" ht="15.75" customHeight="1" hidden="1">
      <c r="A230" s="458" t="s">
        <v>403</v>
      </c>
      <c r="B230" s="459" t="s">
        <v>132</v>
      </c>
      <c r="C230" s="502">
        <v>909</v>
      </c>
      <c r="D230" s="548" t="s">
        <v>269</v>
      </c>
      <c r="E230" s="548" t="s">
        <v>404</v>
      </c>
      <c r="F230" s="548"/>
      <c r="G230" s="548"/>
      <c r="H230" s="525">
        <v>1757.999</v>
      </c>
      <c r="I230" s="532">
        <v>0</v>
      </c>
      <c r="J230" s="577">
        <v>0</v>
      </c>
      <c r="K230" s="532">
        <f t="shared" si="13"/>
        <v>-1757.999</v>
      </c>
    </row>
    <row r="231" spans="1:11" ht="15.75" customHeight="1" hidden="1">
      <c r="A231" s="458"/>
      <c r="B231" s="461" t="s">
        <v>98</v>
      </c>
      <c r="C231" s="506">
        <v>909</v>
      </c>
      <c r="D231" s="549" t="s">
        <v>269</v>
      </c>
      <c r="E231" s="549" t="s">
        <v>404</v>
      </c>
      <c r="F231" s="549" t="s">
        <v>97</v>
      </c>
      <c r="G231" s="549"/>
      <c r="H231" s="532">
        <v>1757.999</v>
      </c>
      <c r="I231" s="532">
        <v>0</v>
      </c>
      <c r="J231" s="577">
        <f t="shared" si="12"/>
        <v>0</v>
      </c>
      <c r="K231" s="532">
        <f t="shared" si="13"/>
        <v>-1757.999</v>
      </c>
    </row>
    <row r="232" spans="1:11" ht="31.5">
      <c r="A232" s="458"/>
      <c r="B232" s="461" t="s">
        <v>496</v>
      </c>
      <c r="C232" s="506">
        <v>909</v>
      </c>
      <c r="D232" s="549" t="s">
        <v>168</v>
      </c>
      <c r="E232" s="549" t="s">
        <v>389</v>
      </c>
      <c r="F232" s="549" t="s">
        <v>94</v>
      </c>
      <c r="G232" s="549"/>
      <c r="H232" s="532">
        <f>H233</f>
        <v>43.356</v>
      </c>
      <c r="I232" s="532">
        <f>I233</f>
        <v>43.356</v>
      </c>
      <c r="J232" s="577">
        <f t="shared" si="12"/>
        <v>1</v>
      </c>
      <c r="K232" s="525">
        <f t="shared" si="13"/>
        <v>0</v>
      </c>
    </row>
    <row r="233" spans="1:11" ht="31.5">
      <c r="A233" s="457"/>
      <c r="B233" s="461" t="s">
        <v>194</v>
      </c>
      <c r="C233" s="513">
        <v>909</v>
      </c>
      <c r="D233" s="549" t="s">
        <v>168</v>
      </c>
      <c r="E233" s="549" t="s">
        <v>389</v>
      </c>
      <c r="F233" s="561" t="s">
        <v>197</v>
      </c>
      <c r="G233" s="515"/>
      <c r="H233" s="562">
        <v>43.356</v>
      </c>
      <c r="I233" s="507">
        <v>43.356</v>
      </c>
      <c r="J233" s="577">
        <f t="shared" si="12"/>
        <v>1</v>
      </c>
      <c r="K233" s="532">
        <f t="shared" si="13"/>
        <v>0</v>
      </c>
    </row>
    <row r="234" spans="1:11" ht="78.75">
      <c r="A234" s="455" t="s">
        <v>425</v>
      </c>
      <c r="B234" s="615" t="s">
        <v>128</v>
      </c>
      <c r="C234" s="626">
        <v>909</v>
      </c>
      <c r="D234" s="548" t="s">
        <v>168</v>
      </c>
      <c r="E234" s="548" t="s">
        <v>390</v>
      </c>
      <c r="F234" s="627"/>
      <c r="G234" s="616">
        <v>264</v>
      </c>
      <c r="H234" s="628">
        <f>H239</f>
        <v>43.356</v>
      </c>
      <c r="I234" s="628">
        <f>I239</f>
        <v>43.356</v>
      </c>
      <c r="J234" s="576">
        <f t="shared" si="12"/>
        <v>1</v>
      </c>
      <c r="K234" s="525">
        <f t="shared" si="13"/>
        <v>0</v>
      </c>
    </row>
    <row r="235" spans="1:11" ht="31.5" customHeight="1" hidden="1">
      <c r="A235" s="458" t="s">
        <v>429</v>
      </c>
      <c r="B235" s="459" t="s">
        <v>36</v>
      </c>
      <c r="C235" s="502">
        <v>909</v>
      </c>
      <c r="D235" s="503" t="s">
        <v>37</v>
      </c>
      <c r="E235" s="503"/>
      <c r="F235" s="503"/>
      <c r="G235" s="503"/>
      <c r="H235" s="525">
        <f>H236+H241</f>
        <v>5767.556</v>
      </c>
      <c r="I235" s="507">
        <v>390.9</v>
      </c>
      <c r="J235" s="577">
        <f t="shared" si="12"/>
        <v>0.06777567482656432</v>
      </c>
      <c r="K235" s="532">
        <f t="shared" si="13"/>
        <v>-5376.656</v>
      </c>
    </row>
    <row r="236" spans="1:11" ht="15.75" customHeight="1" hidden="1">
      <c r="A236" s="458" t="s">
        <v>430</v>
      </c>
      <c r="B236" s="459" t="s">
        <v>107</v>
      </c>
      <c r="C236" s="502">
        <v>909</v>
      </c>
      <c r="D236" s="503" t="s">
        <v>37</v>
      </c>
      <c r="E236" s="503" t="s">
        <v>133</v>
      </c>
      <c r="F236" s="503"/>
      <c r="G236" s="503"/>
      <c r="H236" s="525">
        <f>H237</f>
        <v>5724.2</v>
      </c>
      <c r="I236" s="532">
        <v>390.9</v>
      </c>
      <c r="J236" s="577">
        <f t="shared" si="12"/>
        <v>0.06828901855281087</v>
      </c>
      <c r="K236" s="532">
        <f t="shared" si="13"/>
        <v>-5333.3</v>
      </c>
    </row>
    <row r="237" spans="1:11" ht="15.75" customHeight="1" hidden="1">
      <c r="A237" s="458"/>
      <c r="B237" s="461" t="s">
        <v>98</v>
      </c>
      <c r="C237" s="506">
        <v>909</v>
      </c>
      <c r="D237" s="499" t="s">
        <v>37</v>
      </c>
      <c r="E237" s="499" t="s">
        <v>133</v>
      </c>
      <c r="F237" s="499" t="s">
        <v>97</v>
      </c>
      <c r="G237" s="499"/>
      <c r="H237" s="532">
        <f>H238</f>
        <v>5724.2</v>
      </c>
      <c r="I237" s="532">
        <v>0</v>
      </c>
      <c r="J237" s="577">
        <v>0</v>
      </c>
      <c r="K237" s="532">
        <f t="shared" si="13"/>
        <v>-5724.2</v>
      </c>
    </row>
    <row r="238" spans="1:11" ht="31.5" customHeight="1" hidden="1">
      <c r="A238" s="458"/>
      <c r="B238" s="461" t="s">
        <v>195</v>
      </c>
      <c r="C238" s="506">
        <v>909</v>
      </c>
      <c r="D238" s="499" t="s">
        <v>37</v>
      </c>
      <c r="E238" s="499" t="s">
        <v>133</v>
      </c>
      <c r="F238" s="499" t="s">
        <v>60</v>
      </c>
      <c r="G238" s="499"/>
      <c r="H238" s="532">
        <v>5724.2</v>
      </c>
      <c r="I238" s="532">
        <v>0</v>
      </c>
      <c r="J238" s="577">
        <v>0</v>
      </c>
      <c r="K238" s="532">
        <f t="shared" si="13"/>
        <v>-5724.2</v>
      </c>
    </row>
    <row r="239" spans="1:11" ht="31.5">
      <c r="A239" s="457"/>
      <c r="B239" s="461" t="s">
        <v>496</v>
      </c>
      <c r="C239" s="513">
        <v>909</v>
      </c>
      <c r="D239" s="514" t="s">
        <v>168</v>
      </c>
      <c r="E239" s="514" t="s">
        <v>390</v>
      </c>
      <c r="F239" s="514" t="s">
        <v>448</v>
      </c>
      <c r="G239" s="515"/>
      <c r="H239" s="562">
        <f>H240</f>
        <v>43.356</v>
      </c>
      <c r="I239" s="562">
        <f>I240</f>
        <v>43.356</v>
      </c>
      <c r="J239" s="576">
        <f t="shared" si="12"/>
        <v>1</v>
      </c>
      <c r="K239" s="525">
        <f t="shared" si="13"/>
        <v>0</v>
      </c>
    </row>
    <row r="240" spans="1:11" ht="31.5">
      <c r="A240" s="457"/>
      <c r="B240" s="461" t="s">
        <v>194</v>
      </c>
      <c r="C240" s="513">
        <v>909</v>
      </c>
      <c r="D240" s="514" t="s">
        <v>168</v>
      </c>
      <c r="E240" s="514" t="s">
        <v>390</v>
      </c>
      <c r="F240" s="514" t="s">
        <v>197</v>
      </c>
      <c r="G240" s="515">
        <v>262</v>
      </c>
      <c r="H240" s="629">
        <v>43.356</v>
      </c>
      <c r="I240" s="507">
        <v>43.356</v>
      </c>
      <c r="J240" s="577">
        <f t="shared" si="12"/>
        <v>1</v>
      </c>
      <c r="K240" s="532">
        <f t="shared" si="13"/>
        <v>0</v>
      </c>
    </row>
    <row r="241" spans="1:11" ht="72" customHeight="1">
      <c r="A241" s="458" t="s">
        <v>391</v>
      </c>
      <c r="B241" s="459" t="s">
        <v>129</v>
      </c>
      <c r="C241" s="502">
        <v>909</v>
      </c>
      <c r="D241" s="503" t="s">
        <v>168</v>
      </c>
      <c r="E241" s="503" t="s">
        <v>392</v>
      </c>
      <c r="F241" s="503"/>
      <c r="G241" s="503"/>
      <c r="H241" s="504">
        <f>H242</f>
        <v>43.356</v>
      </c>
      <c r="I241" s="504">
        <f>I242</f>
        <v>43.356</v>
      </c>
      <c r="J241" s="576">
        <f t="shared" si="12"/>
        <v>1</v>
      </c>
      <c r="K241" s="525">
        <f t="shared" si="13"/>
        <v>0</v>
      </c>
    </row>
    <row r="242" spans="1:11" ht="31.5">
      <c r="A242" s="458"/>
      <c r="B242" s="461" t="s">
        <v>496</v>
      </c>
      <c r="C242" s="506">
        <v>909</v>
      </c>
      <c r="D242" s="499" t="s">
        <v>168</v>
      </c>
      <c r="E242" s="499" t="s">
        <v>392</v>
      </c>
      <c r="F242" s="499" t="s">
        <v>448</v>
      </c>
      <c r="G242" s="499"/>
      <c r="H242" s="507">
        <f>H243</f>
        <v>43.356</v>
      </c>
      <c r="I242" s="507">
        <f>I243</f>
        <v>43.356</v>
      </c>
      <c r="J242" s="577">
        <f t="shared" si="12"/>
        <v>1</v>
      </c>
      <c r="K242" s="532">
        <f t="shared" si="13"/>
        <v>0</v>
      </c>
    </row>
    <row r="243" spans="1:11" ht="20.25" customHeight="1">
      <c r="A243" s="458"/>
      <c r="B243" s="461" t="s">
        <v>194</v>
      </c>
      <c r="C243" s="506">
        <v>909</v>
      </c>
      <c r="D243" s="499" t="s">
        <v>168</v>
      </c>
      <c r="E243" s="499" t="s">
        <v>392</v>
      </c>
      <c r="F243" s="499" t="s">
        <v>197</v>
      </c>
      <c r="G243" s="499"/>
      <c r="H243" s="507">
        <v>43.356</v>
      </c>
      <c r="I243" s="507">
        <v>43.356</v>
      </c>
      <c r="J243" s="577">
        <f t="shared" si="12"/>
        <v>1</v>
      </c>
      <c r="K243" s="532">
        <f t="shared" si="13"/>
        <v>0</v>
      </c>
    </row>
    <row r="244" spans="1:11" ht="31.5" customHeight="1" hidden="1">
      <c r="A244" s="455"/>
      <c r="B244" s="484" t="s">
        <v>252</v>
      </c>
      <c r="C244" s="513">
        <v>909</v>
      </c>
      <c r="D244" s="514" t="s">
        <v>37</v>
      </c>
      <c r="E244" s="514" t="s">
        <v>134</v>
      </c>
      <c r="F244" s="514" t="s">
        <v>110</v>
      </c>
      <c r="G244" s="515"/>
      <c r="H244" s="496">
        <v>3590.1</v>
      </c>
      <c r="I244" s="723">
        <v>1692.01</v>
      </c>
      <c r="J244" s="724">
        <f t="shared" si="12"/>
        <v>0.47129884961421686</v>
      </c>
      <c r="K244" s="562">
        <f t="shared" si="13"/>
        <v>-1898.09</v>
      </c>
    </row>
    <row r="245" spans="1:11" ht="31.5" customHeight="1" hidden="1">
      <c r="A245" s="457"/>
      <c r="B245" s="456" t="s">
        <v>69</v>
      </c>
      <c r="C245" s="513">
        <v>909</v>
      </c>
      <c r="D245" s="514" t="s">
        <v>37</v>
      </c>
      <c r="E245" s="514" t="s">
        <v>134</v>
      </c>
      <c r="F245" s="514" t="s">
        <v>110</v>
      </c>
      <c r="G245" s="515">
        <v>226</v>
      </c>
      <c r="H245" s="496">
        <v>3590.1</v>
      </c>
      <c r="I245" s="562">
        <v>1692.01</v>
      </c>
      <c r="J245" s="577">
        <f t="shared" si="12"/>
        <v>0.47129884961421686</v>
      </c>
      <c r="K245" s="532">
        <f t="shared" si="13"/>
        <v>-1898.09</v>
      </c>
    </row>
    <row r="246" spans="1:11" ht="144" customHeight="1">
      <c r="A246" s="458" t="s">
        <v>426</v>
      </c>
      <c r="B246" s="459" t="s">
        <v>167</v>
      </c>
      <c r="C246" s="502">
        <v>909</v>
      </c>
      <c r="D246" s="503" t="s">
        <v>168</v>
      </c>
      <c r="E246" s="503" t="s">
        <v>393</v>
      </c>
      <c r="F246" s="503"/>
      <c r="G246" s="503"/>
      <c r="H246" s="504">
        <f>H247</f>
        <v>43.356</v>
      </c>
      <c r="I246" s="504">
        <f>I247</f>
        <v>43.356</v>
      </c>
      <c r="J246" s="576">
        <f t="shared" si="12"/>
        <v>1</v>
      </c>
      <c r="K246" s="525">
        <f t="shared" si="13"/>
        <v>0</v>
      </c>
    </row>
    <row r="247" spans="1:11" ht="35.25" customHeight="1">
      <c r="A247" s="458"/>
      <c r="B247" s="461" t="s">
        <v>155</v>
      </c>
      <c r="C247" s="506">
        <v>909</v>
      </c>
      <c r="D247" s="499" t="s">
        <v>168</v>
      </c>
      <c r="E247" s="499" t="s">
        <v>393</v>
      </c>
      <c r="F247" s="499"/>
      <c r="G247" s="499"/>
      <c r="H247" s="507">
        <f>H248</f>
        <v>43.356</v>
      </c>
      <c r="I247" s="507">
        <f>I248</f>
        <v>43.356</v>
      </c>
      <c r="J247" s="577">
        <f t="shared" si="12"/>
        <v>1</v>
      </c>
      <c r="K247" s="532">
        <f t="shared" si="13"/>
        <v>0</v>
      </c>
    </row>
    <row r="248" spans="1:11" ht="33.75" customHeight="1">
      <c r="A248" s="460"/>
      <c r="B248" s="461" t="s">
        <v>194</v>
      </c>
      <c r="C248" s="506">
        <v>909</v>
      </c>
      <c r="D248" s="499" t="s">
        <v>168</v>
      </c>
      <c r="E248" s="499" t="s">
        <v>393</v>
      </c>
      <c r="F248" s="499"/>
      <c r="G248" s="499"/>
      <c r="H248" s="507">
        <v>43.356</v>
      </c>
      <c r="I248" s="507">
        <v>43.356</v>
      </c>
      <c r="J248" s="577">
        <f t="shared" si="12"/>
        <v>1</v>
      </c>
      <c r="K248" s="532">
        <f t="shared" si="13"/>
        <v>0</v>
      </c>
    </row>
    <row r="249" spans="1:11" ht="15.75">
      <c r="A249" s="646" t="s">
        <v>394</v>
      </c>
      <c r="B249" s="647" t="s">
        <v>182</v>
      </c>
      <c r="C249" s="648">
        <v>909</v>
      </c>
      <c r="D249" s="649" t="s">
        <v>30</v>
      </c>
      <c r="E249" s="649"/>
      <c r="F249" s="649"/>
      <c r="G249" s="649"/>
      <c r="H249" s="739">
        <f>H250</f>
        <v>10807.4</v>
      </c>
      <c r="I249" s="739">
        <f>I250</f>
        <v>10807.422</v>
      </c>
      <c r="J249" s="730">
        <f t="shared" si="12"/>
        <v>1.0000020356422452</v>
      </c>
      <c r="K249" s="731">
        <f t="shared" si="13"/>
        <v>0.02200000000084401</v>
      </c>
    </row>
    <row r="250" spans="1:11" ht="15.75" customHeight="1">
      <c r="A250" s="635" t="s">
        <v>395</v>
      </c>
      <c r="B250" s="636" t="s">
        <v>184</v>
      </c>
      <c r="C250" s="632">
        <v>909</v>
      </c>
      <c r="D250" s="633" t="s">
        <v>31</v>
      </c>
      <c r="E250" s="633"/>
      <c r="F250" s="633"/>
      <c r="G250" s="633"/>
      <c r="H250" s="658">
        <f>H251+H254+H257</f>
        <v>10807.4</v>
      </c>
      <c r="I250" s="658">
        <f>I251+I254+I257</f>
        <v>10807.422</v>
      </c>
      <c r="J250" s="745">
        <f t="shared" si="12"/>
        <v>1.0000020356422452</v>
      </c>
      <c r="K250" s="746">
        <f t="shared" si="13"/>
        <v>0.02200000000084401</v>
      </c>
    </row>
    <row r="251" spans="1:11" ht="53.25" customHeight="1">
      <c r="A251" s="458" t="s">
        <v>396</v>
      </c>
      <c r="B251" s="459" t="s">
        <v>248</v>
      </c>
      <c r="C251" s="502">
        <v>909</v>
      </c>
      <c r="D251" s="503" t="s">
        <v>31</v>
      </c>
      <c r="E251" s="503" t="s">
        <v>397</v>
      </c>
      <c r="F251" s="503"/>
      <c r="G251" s="503"/>
      <c r="H251" s="492">
        <f>H252</f>
        <v>5372.076</v>
      </c>
      <c r="I251" s="492">
        <f>I252</f>
        <v>5372.1</v>
      </c>
      <c r="J251" s="748">
        <f t="shared" si="12"/>
        <v>1.0000044675466244</v>
      </c>
      <c r="K251" s="749">
        <f t="shared" si="13"/>
        <v>0.02400000000034197</v>
      </c>
    </row>
    <row r="252" spans="1:11" ht="31.5">
      <c r="A252" s="457"/>
      <c r="B252" s="461" t="s">
        <v>496</v>
      </c>
      <c r="C252" s="506">
        <v>909</v>
      </c>
      <c r="D252" s="499" t="s">
        <v>31</v>
      </c>
      <c r="E252" s="499" t="s">
        <v>397</v>
      </c>
      <c r="F252" s="499" t="s">
        <v>94</v>
      </c>
      <c r="G252" s="499"/>
      <c r="H252" s="532">
        <f>H253</f>
        <v>5372.076</v>
      </c>
      <c r="I252" s="532">
        <f>I253</f>
        <v>5372.1</v>
      </c>
      <c r="J252" s="577">
        <f t="shared" si="12"/>
        <v>1.0000044675466244</v>
      </c>
      <c r="K252" s="532">
        <f t="shared" si="13"/>
        <v>0.02400000000034197</v>
      </c>
    </row>
    <row r="253" spans="1:11" ht="31.5" customHeight="1">
      <c r="A253" s="460"/>
      <c r="B253" s="461" t="s">
        <v>194</v>
      </c>
      <c r="C253" s="506">
        <v>909</v>
      </c>
      <c r="D253" s="499" t="s">
        <v>31</v>
      </c>
      <c r="E253" s="499" t="s">
        <v>397</v>
      </c>
      <c r="F253" s="499" t="s">
        <v>197</v>
      </c>
      <c r="G253" s="499" t="s">
        <v>58</v>
      </c>
      <c r="H253" s="496">
        <v>5372.076</v>
      </c>
      <c r="I253" s="507">
        <v>5372.1</v>
      </c>
      <c r="J253" s="577">
        <f t="shared" si="12"/>
        <v>1.0000044675466244</v>
      </c>
      <c r="K253" s="532">
        <f t="shared" si="13"/>
        <v>0.02400000000034197</v>
      </c>
    </row>
    <row r="254" spans="1:11" ht="32.25" customHeight="1">
      <c r="A254" s="458" t="s">
        <v>427</v>
      </c>
      <c r="B254" s="459" t="s">
        <v>131</v>
      </c>
      <c r="C254" s="502">
        <v>909</v>
      </c>
      <c r="D254" s="503" t="s">
        <v>31</v>
      </c>
      <c r="E254" s="503" t="s">
        <v>398</v>
      </c>
      <c r="F254" s="503"/>
      <c r="G254" s="503"/>
      <c r="H254" s="492">
        <f>H255</f>
        <v>202.643</v>
      </c>
      <c r="I254" s="492">
        <f>I255</f>
        <v>202.642</v>
      </c>
      <c r="J254" s="576">
        <f t="shared" si="12"/>
        <v>0.9999950652132075</v>
      </c>
      <c r="K254" s="525">
        <f t="shared" si="13"/>
        <v>-0.0010000000000047748</v>
      </c>
    </row>
    <row r="255" spans="1:11" ht="32.25" customHeight="1">
      <c r="A255" s="460"/>
      <c r="B255" s="461" t="s">
        <v>496</v>
      </c>
      <c r="C255" s="506">
        <v>909</v>
      </c>
      <c r="D255" s="499" t="s">
        <v>31</v>
      </c>
      <c r="E255" s="499" t="s">
        <v>398</v>
      </c>
      <c r="F255" s="499" t="s">
        <v>94</v>
      </c>
      <c r="G255" s="499"/>
      <c r="H255" s="496">
        <f>H256</f>
        <v>202.643</v>
      </c>
      <c r="I255" s="496">
        <f>I256</f>
        <v>202.642</v>
      </c>
      <c r="J255" s="577">
        <f t="shared" si="12"/>
        <v>0.9999950652132075</v>
      </c>
      <c r="K255" s="532">
        <f t="shared" si="13"/>
        <v>-0.0010000000000047748</v>
      </c>
    </row>
    <row r="256" spans="1:11" ht="31.5" customHeight="1">
      <c r="A256" s="460"/>
      <c r="B256" s="461" t="s">
        <v>194</v>
      </c>
      <c r="C256" s="506">
        <v>909</v>
      </c>
      <c r="D256" s="499" t="s">
        <v>31</v>
      </c>
      <c r="E256" s="499" t="s">
        <v>398</v>
      </c>
      <c r="F256" s="499" t="s">
        <v>197</v>
      </c>
      <c r="G256" s="499"/>
      <c r="H256" s="496">
        <v>202.643</v>
      </c>
      <c r="I256" s="507">
        <v>202.642</v>
      </c>
      <c r="J256" s="577">
        <f t="shared" si="12"/>
        <v>0.9999950652132075</v>
      </c>
      <c r="K256" s="532">
        <f t="shared" si="13"/>
        <v>-0.0010000000000047748</v>
      </c>
    </row>
    <row r="257" spans="1:11" ht="47.25">
      <c r="A257" s="458" t="s">
        <v>428</v>
      </c>
      <c r="B257" s="459" t="s">
        <v>139</v>
      </c>
      <c r="C257" s="502">
        <v>909</v>
      </c>
      <c r="D257" s="503" t="s">
        <v>31</v>
      </c>
      <c r="E257" s="503" t="s">
        <v>399</v>
      </c>
      <c r="F257" s="503"/>
      <c r="G257" s="503"/>
      <c r="H257" s="504">
        <f>H258</f>
        <v>5232.681</v>
      </c>
      <c r="I257" s="504">
        <f>I258</f>
        <v>5232.68</v>
      </c>
      <c r="J257" s="576">
        <f t="shared" si="12"/>
        <v>0.9999998088933763</v>
      </c>
      <c r="K257" s="525">
        <f t="shared" si="13"/>
        <v>-0.0009999999992942321</v>
      </c>
    </row>
    <row r="258" spans="1:11" ht="31.5">
      <c r="A258" s="460"/>
      <c r="B258" s="461" t="s">
        <v>496</v>
      </c>
      <c r="C258" s="506">
        <v>909</v>
      </c>
      <c r="D258" s="499" t="s">
        <v>31</v>
      </c>
      <c r="E258" s="499" t="s">
        <v>399</v>
      </c>
      <c r="F258" s="499" t="s">
        <v>94</v>
      </c>
      <c r="G258" s="499"/>
      <c r="H258" s="507">
        <f>H261</f>
        <v>5232.681</v>
      </c>
      <c r="I258" s="507">
        <f>I261</f>
        <v>5232.68</v>
      </c>
      <c r="J258" s="577">
        <f t="shared" si="12"/>
        <v>0.9999998088933763</v>
      </c>
      <c r="K258" s="532">
        <f t="shared" si="13"/>
        <v>-0.0009999999992942321</v>
      </c>
    </row>
    <row r="259" spans="1:11" ht="31.5" customHeight="1" hidden="1">
      <c r="A259" s="458" t="s">
        <v>434</v>
      </c>
      <c r="B259" s="461" t="s">
        <v>194</v>
      </c>
      <c r="C259" s="502">
        <v>909</v>
      </c>
      <c r="D259" s="503" t="s">
        <v>52</v>
      </c>
      <c r="E259" s="503" t="s">
        <v>409</v>
      </c>
      <c r="F259" s="503"/>
      <c r="G259" s="503"/>
      <c r="H259" s="504">
        <f>H260</f>
        <v>5232.681</v>
      </c>
      <c r="I259" s="723">
        <v>3470.78705</v>
      </c>
      <c r="J259" s="724">
        <f t="shared" si="12"/>
        <v>0.6632903954970694</v>
      </c>
      <c r="K259" s="562">
        <f t="shared" si="13"/>
        <v>-1761.8939499999997</v>
      </c>
    </row>
    <row r="260" spans="1:11" ht="15.75" customHeight="1" hidden="1">
      <c r="A260" s="458"/>
      <c r="B260" s="461" t="s">
        <v>155</v>
      </c>
      <c r="C260" s="506">
        <v>909</v>
      </c>
      <c r="D260" s="499" t="s">
        <v>52</v>
      </c>
      <c r="E260" s="499" t="s">
        <v>409</v>
      </c>
      <c r="F260" s="499" t="s">
        <v>94</v>
      </c>
      <c r="G260" s="499"/>
      <c r="H260" s="507">
        <f>H261</f>
        <v>5232.681</v>
      </c>
      <c r="I260" s="562">
        <v>3470.78705</v>
      </c>
      <c r="J260" s="577">
        <f t="shared" si="12"/>
        <v>0.6632903954970694</v>
      </c>
      <c r="K260" s="532">
        <f t="shared" si="13"/>
        <v>-1761.8939499999997</v>
      </c>
    </row>
    <row r="261" spans="1:11" ht="31.5">
      <c r="A261" s="458"/>
      <c r="B261" s="461" t="s">
        <v>194</v>
      </c>
      <c r="C261" s="506">
        <v>909</v>
      </c>
      <c r="D261" s="499" t="s">
        <v>31</v>
      </c>
      <c r="E261" s="499" t="s">
        <v>399</v>
      </c>
      <c r="F261" s="499" t="s">
        <v>197</v>
      </c>
      <c r="G261" s="499"/>
      <c r="H261" s="507">
        <v>5232.681</v>
      </c>
      <c r="I261" s="507">
        <v>5232.68</v>
      </c>
      <c r="J261" s="577">
        <f t="shared" si="12"/>
        <v>0.9999998088933763</v>
      </c>
      <c r="K261" s="532">
        <f t="shared" si="13"/>
        <v>-0.0009999999992942321</v>
      </c>
    </row>
    <row r="262" spans="1:11" ht="15.75">
      <c r="A262" s="750" t="s">
        <v>400</v>
      </c>
      <c r="B262" s="751" t="s">
        <v>34</v>
      </c>
      <c r="C262" s="752">
        <v>909</v>
      </c>
      <c r="D262" s="753" t="s">
        <v>35</v>
      </c>
      <c r="E262" s="753"/>
      <c r="F262" s="753"/>
      <c r="G262" s="753"/>
      <c r="H262" s="754">
        <f>H263+H270</f>
        <v>11196.117999999999</v>
      </c>
      <c r="I262" s="754">
        <f>I263+I270</f>
        <v>11181.681999999999</v>
      </c>
      <c r="J262" s="758">
        <f t="shared" si="12"/>
        <v>0.9987106245218209</v>
      </c>
      <c r="K262" s="755">
        <f t="shared" si="13"/>
        <v>-14.435999999999694</v>
      </c>
    </row>
    <row r="263" spans="1:11" ht="15.75">
      <c r="A263" s="654" t="s">
        <v>401</v>
      </c>
      <c r="B263" s="655" t="s">
        <v>402</v>
      </c>
      <c r="C263" s="656">
        <v>909</v>
      </c>
      <c r="D263" s="657" t="s">
        <v>269</v>
      </c>
      <c r="E263" s="657"/>
      <c r="F263" s="657"/>
      <c r="G263" s="657" t="s">
        <v>58</v>
      </c>
      <c r="H263" s="747">
        <f>H264</f>
        <v>1828.318</v>
      </c>
      <c r="I263" s="747">
        <f>I264</f>
        <v>1828.318</v>
      </c>
      <c r="J263" s="756">
        <f t="shared" si="12"/>
        <v>1</v>
      </c>
      <c r="K263" s="757">
        <f t="shared" si="13"/>
        <v>0</v>
      </c>
    </row>
    <row r="264" spans="1:11" ht="147.75" customHeight="1">
      <c r="A264" s="652" t="s">
        <v>403</v>
      </c>
      <c r="B264" s="651" t="s">
        <v>449</v>
      </c>
      <c r="C264" s="653">
        <v>909</v>
      </c>
      <c r="D264" s="653">
        <v>1003</v>
      </c>
      <c r="E264" s="530" t="s">
        <v>404</v>
      </c>
      <c r="F264" s="653"/>
      <c r="G264" s="653"/>
      <c r="H264" s="525">
        <f>H265</f>
        <v>1828.318</v>
      </c>
      <c r="I264" s="525">
        <f>I265</f>
        <v>1828.318</v>
      </c>
      <c r="J264" s="576">
        <f t="shared" si="12"/>
        <v>1</v>
      </c>
      <c r="K264" s="525">
        <f t="shared" si="13"/>
        <v>0</v>
      </c>
    </row>
    <row r="265" spans="1:11" ht="15.75">
      <c r="A265" s="460"/>
      <c r="B265" s="461" t="s">
        <v>450</v>
      </c>
      <c r="C265" s="506">
        <v>909</v>
      </c>
      <c r="D265" s="499" t="s">
        <v>269</v>
      </c>
      <c r="E265" s="499" t="s">
        <v>404</v>
      </c>
      <c r="F265" s="499" t="s">
        <v>97</v>
      </c>
      <c r="G265" s="499"/>
      <c r="H265" s="507">
        <f>H269</f>
        <v>1828.318</v>
      </c>
      <c r="I265" s="507">
        <f>I269</f>
        <v>1828.318</v>
      </c>
      <c r="J265" s="577">
        <f t="shared" si="12"/>
        <v>1</v>
      </c>
      <c r="K265" s="532">
        <f t="shared" si="13"/>
        <v>0</v>
      </c>
    </row>
    <row r="266" spans="1:11" ht="31.5" customHeight="1" hidden="1">
      <c r="A266" s="457"/>
      <c r="B266" s="456" t="s">
        <v>87</v>
      </c>
      <c r="C266" s="506">
        <v>909</v>
      </c>
      <c r="D266" s="499" t="s">
        <v>135</v>
      </c>
      <c r="E266" s="499" t="s">
        <v>254</v>
      </c>
      <c r="F266" s="499" t="s">
        <v>82</v>
      </c>
      <c r="G266" s="499"/>
      <c r="H266" s="507">
        <v>994.135</v>
      </c>
      <c r="I266" s="507">
        <v>923.2784</v>
      </c>
      <c r="J266" s="577">
        <f t="shared" si="12"/>
        <v>0.9287253743203892</v>
      </c>
      <c r="K266" s="532">
        <f t="shared" si="13"/>
        <v>-70.85659999999996</v>
      </c>
    </row>
    <row r="267" spans="1:11" ht="15.75" customHeight="1" hidden="1">
      <c r="A267" s="460"/>
      <c r="B267" s="461" t="s">
        <v>11</v>
      </c>
      <c r="C267" s="506">
        <v>909</v>
      </c>
      <c r="D267" s="499" t="s">
        <v>135</v>
      </c>
      <c r="E267" s="499" t="s">
        <v>254</v>
      </c>
      <c r="F267" s="499" t="s">
        <v>82</v>
      </c>
      <c r="G267" s="499" t="s">
        <v>59</v>
      </c>
      <c r="H267" s="507">
        <v>0</v>
      </c>
      <c r="I267" s="532">
        <v>0</v>
      </c>
      <c r="J267" s="577" t="e">
        <f t="shared" si="12"/>
        <v>#DIV/0!</v>
      </c>
      <c r="K267" s="532">
        <f t="shared" si="13"/>
        <v>0</v>
      </c>
    </row>
    <row r="268" spans="1:11" ht="47.25" customHeight="1" hidden="1">
      <c r="A268" s="460"/>
      <c r="B268" s="461" t="s">
        <v>69</v>
      </c>
      <c r="C268" s="506">
        <v>909</v>
      </c>
      <c r="D268" s="499" t="s">
        <v>135</v>
      </c>
      <c r="E268" s="499" t="s">
        <v>254</v>
      </c>
      <c r="F268" s="499" t="s">
        <v>82</v>
      </c>
      <c r="G268" s="499" t="s">
        <v>58</v>
      </c>
      <c r="H268" s="507">
        <v>994.135</v>
      </c>
      <c r="I268" s="532">
        <v>923.2784</v>
      </c>
      <c r="J268" s="577">
        <f t="shared" si="12"/>
        <v>0.9287253743203892</v>
      </c>
      <c r="K268" s="532">
        <f t="shared" si="13"/>
        <v>-70.85659999999996</v>
      </c>
    </row>
    <row r="269" spans="1:11" ht="18" customHeight="1">
      <c r="A269" s="460"/>
      <c r="B269" s="461" t="s">
        <v>195</v>
      </c>
      <c r="C269" s="506">
        <v>909</v>
      </c>
      <c r="D269" s="499" t="s">
        <v>269</v>
      </c>
      <c r="E269" s="499" t="s">
        <v>404</v>
      </c>
      <c r="F269" s="499" t="s">
        <v>60</v>
      </c>
      <c r="G269" s="499"/>
      <c r="H269" s="507">
        <v>1828.318</v>
      </c>
      <c r="I269" s="507">
        <v>1828.318</v>
      </c>
      <c r="J269" s="577">
        <f t="shared" si="12"/>
        <v>1</v>
      </c>
      <c r="K269" s="532">
        <f t="shared" si="13"/>
        <v>0</v>
      </c>
    </row>
    <row r="270" spans="1:11" ht="18.75" customHeight="1">
      <c r="A270" s="635" t="s">
        <v>429</v>
      </c>
      <c r="B270" s="636" t="s">
        <v>36</v>
      </c>
      <c r="C270" s="632">
        <v>909</v>
      </c>
      <c r="D270" s="633" t="s">
        <v>37</v>
      </c>
      <c r="E270" s="633"/>
      <c r="F270" s="633"/>
      <c r="G270" s="633"/>
      <c r="H270" s="637">
        <f>H271+H276</f>
        <v>9367.8</v>
      </c>
      <c r="I270" s="637">
        <f>I271+I276</f>
        <v>9353.364</v>
      </c>
      <c r="J270" s="689">
        <f t="shared" si="12"/>
        <v>0.9984589764939474</v>
      </c>
      <c r="K270" s="678">
        <f t="shared" si="13"/>
        <v>-14.435999999999694</v>
      </c>
    </row>
    <row r="271" spans="1:11" ht="65.25" customHeight="1">
      <c r="A271" s="458" t="s">
        <v>430</v>
      </c>
      <c r="B271" s="459" t="s">
        <v>107</v>
      </c>
      <c r="C271" s="502">
        <v>909</v>
      </c>
      <c r="D271" s="503" t="s">
        <v>37</v>
      </c>
      <c r="E271" s="503" t="s">
        <v>133</v>
      </c>
      <c r="F271" s="503"/>
      <c r="G271" s="503"/>
      <c r="H271" s="504">
        <f>H272</f>
        <v>5782.3</v>
      </c>
      <c r="I271" s="504">
        <f>I272</f>
        <v>5775.236</v>
      </c>
      <c r="J271" s="576">
        <f t="shared" si="12"/>
        <v>0.9987783407986441</v>
      </c>
      <c r="K271" s="525">
        <f t="shared" si="13"/>
        <v>-7.064000000000306</v>
      </c>
    </row>
    <row r="272" spans="1:11" ht="15.75">
      <c r="A272" s="460"/>
      <c r="B272" s="461" t="s">
        <v>450</v>
      </c>
      <c r="C272" s="506">
        <v>909</v>
      </c>
      <c r="D272" s="499" t="s">
        <v>52</v>
      </c>
      <c r="E272" s="499" t="s">
        <v>256</v>
      </c>
      <c r="F272" s="499" t="s">
        <v>97</v>
      </c>
      <c r="G272" s="499"/>
      <c r="H272" s="507">
        <f>H273</f>
        <v>5782.3</v>
      </c>
      <c r="I272" s="507">
        <f>I273</f>
        <v>5775.236</v>
      </c>
      <c r="J272" s="577">
        <f t="shared" si="12"/>
        <v>0.9987783407986441</v>
      </c>
      <c r="K272" s="532">
        <f t="shared" si="13"/>
        <v>-7.064000000000306</v>
      </c>
    </row>
    <row r="273" spans="1:11" ht="31.5">
      <c r="A273" s="460"/>
      <c r="B273" s="461" t="s">
        <v>195</v>
      </c>
      <c r="C273" s="506">
        <v>909</v>
      </c>
      <c r="D273" s="499" t="s">
        <v>52</v>
      </c>
      <c r="E273" s="499" t="s">
        <v>256</v>
      </c>
      <c r="F273" s="499" t="s">
        <v>60</v>
      </c>
      <c r="G273" s="499"/>
      <c r="H273" s="507">
        <v>5782.3</v>
      </c>
      <c r="I273" s="507">
        <v>5775.236</v>
      </c>
      <c r="J273" s="577">
        <f t="shared" si="12"/>
        <v>0.9987783407986441</v>
      </c>
      <c r="K273" s="532">
        <f t="shared" si="13"/>
        <v>-7.064000000000306</v>
      </c>
    </row>
    <row r="274" spans="1:11" ht="31.5" hidden="1">
      <c r="A274" s="457"/>
      <c r="B274" s="456" t="s">
        <v>87</v>
      </c>
      <c r="C274" s="506">
        <v>909</v>
      </c>
      <c r="D274" s="499" t="s">
        <v>52</v>
      </c>
      <c r="E274" s="499" t="s">
        <v>256</v>
      </c>
      <c r="F274" s="499" t="s">
        <v>82</v>
      </c>
      <c r="G274" s="499"/>
      <c r="H274" s="507">
        <v>1127.822</v>
      </c>
      <c r="I274" s="507">
        <v>1127.82184</v>
      </c>
      <c r="J274" s="577">
        <f t="shared" si="12"/>
        <v>0.9999998581336418</v>
      </c>
      <c r="K274" s="532">
        <f t="shared" si="13"/>
        <v>-0.0001599999998234125</v>
      </c>
    </row>
    <row r="275" spans="1:11" ht="15.75" hidden="1">
      <c r="A275" s="460"/>
      <c r="B275" s="461" t="s">
        <v>69</v>
      </c>
      <c r="C275" s="506">
        <v>909</v>
      </c>
      <c r="D275" s="499" t="s">
        <v>52</v>
      </c>
      <c r="E275" s="499" t="s">
        <v>256</v>
      </c>
      <c r="F275" s="499" t="s">
        <v>82</v>
      </c>
      <c r="G275" s="499" t="s">
        <v>58</v>
      </c>
      <c r="H275" s="507">
        <v>1127.822</v>
      </c>
      <c r="I275" s="532">
        <v>1127.82184</v>
      </c>
      <c r="J275" s="577">
        <f t="shared" si="12"/>
        <v>0.9999998581336418</v>
      </c>
      <c r="K275" s="532">
        <f t="shared" si="13"/>
        <v>-0.0001599999998234125</v>
      </c>
    </row>
    <row r="276" spans="1:11" ht="69" customHeight="1">
      <c r="A276" s="458" t="s">
        <v>431</v>
      </c>
      <c r="B276" s="459" t="s">
        <v>451</v>
      </c>
      <c r="C276" s="502">
        <v>909</v>
      </c>
      <c r="D276" s="503" t="s">
        <v>37</v>
      </c>
      <c r="E276" s="503" t="s">
        <v>134</v>
      </c>
      <c r="F276" s="503"/>
      <c r="G276" s="503"/>
      <c r="H276" s="504">
        <f>H277</f>
        <v>3585.5</v>
      </c>
      <c r="I276" s="504">
        <f>I277</f>
        <v>3578.128</v>
      </c>
      <c r="J276" s="577">
        <f t="shared" si="12"/>
        <v>0.9979439408729606</v>
      </c>
      <c r="K276" s="532">
        <f t="shared" si="13"/>
        <v>-7.371999999999844</v>
      </c>
    </row>
    <row r="277" spans="1:11" ht="15.75">
      <c r="A277" s="460"/>
      <c r="B277" s="461" t="s">
        <v>450</v>
      </c>
      <c r="C277" s="506">
        <v>909</v>
      </c>
      <c r="D277" s="499" t="s">
        <v>37</v>
      </c>
      <c r="E277" s="499" t="s">
        <v>134</v>
      </c>
      <c r="F277" s="499" t="s">
        <v>97</v>
      </c>
      <c r="G277" s="499"/>
      <c r="H277" s="507">
        <v>3585.5</v>
      </c>
      <c r="I277" s="507">
        <f>I278</f>
        <v>3578.128</v>
      </c>
      <c r="J277" s="577">
        <f t="shared" si="12"/>
        <v>0.9979439408729606</v>
      </c>
      <c r="K277" s="532">
        <f t="shared" si="13"/>
        <v>-7.371999999999844</v>
      </c>
    </row>
    <row r="278" spans="1:11" s="94" customFormat="1" ht="31.5">
      <c r="A278" s="216"/>
      <c r="B278" s="461" t="s">
        <v>195</v>
      </c>
      <c r="C278" s="659">
        <v>909</v>
      </c>
      <c r="D278" s="659">
        <v>1004</v>
      </c>
      <c r="E278" s="499" t="s">
        <v>134</v>
      </c>
      <c r="F278" s="659">
        <v>320</v>
      </c>
      <c r="G278" s="650"/>
      <c r="H278" s="507">
        <v>3585.5</v>
      </c>
      <c r="I278" s="507">
        <v>3578.128</v>
      </c>
      <c r="J278" s="577">
        <f t="shared" si="12"/>
        <v>0.9979439408729606</v>
      </c>
      <c r="K278" s="532">
        <f t="shared" si="13"/>
        <v>-7.371999999999844</v>
      </c>
    </row>
    <row r="279" spans="1:11" s="94" customFormat="1" ht="15.75">
      <c r="A279" s="759" t="s">
        <v>405</v>
      </c>
      <c r="B279" s="760" t="s">
        <v>33</v>
      </c>
      <c r="C279" s="761">
        <v>909</v>
      </c>
      <c r="D279" s="761">
        <v>1100</v>
      </c>
      <c r="E279" s="753"/>
      <c r="F279" s="761"/>
      <c r="G279" s="762"/>
      <c r="H279" s="763">
        <f aca="true" t="shared" si="14" ref="H279:I282">H280</f>
        <v>771.15</v>
      </c>
      <c r="I279" s="763">
        <f t="shared" si="14"/>
        <v>771.15</v>
      </c>
      <c r="J279" s="742">
        <f t="shared" si="12"/>
        <v>1</v>
      </c>
      <c r="K279" s="736">
        <f t="shared" si="13"/>
        <v>0</v>
      </c>
    </row>
    <row r="280" spans="1:11" s="94" customFormat="1" ht="15.75">
      <c r="A280" s="442" t="s">
        <v>406</v>
      </c>
      <c r="B280" s="636" t="s">
        <v>136</v>
      </c>
      <c r="C280" s="661">
        <v>909</v>
      </c>
      <c r="D280" s="661">
        <v>1102</v>
      </c>
      <c r="E280" s="633"/>
      <c r="F280" s="661"/>
      <c r="G280" s="662"/>
      <c r="H280" s="637">
        <f t="shared" si="14"/>
        <v>771.15</v>
      </c>
      <c r="I280" s="637">
        <f t="shared" si="14"/>
        <v>771.15</v>
      </c>
      <c r="J280" s="696">
        <f t="shared" si="12"/>
        <v>1</v>
      </c>
      <c r="K280" s="695">
        <f t="shared" si="13"/>
        <v>0</v>
      </c>
    </row>
    <row r="281" spans="1:11" s="94" customFormat="1" ht="47.25">
      <c r="A281" s="219" t="s">
        <v>407</v>
      </c>
      <c r="B281" s="459" t="s">
        <v>253</v>
      </c>
      <c r="C281" s="653">
        <v>909</v>
      </c>
      <c r="D281" s="653">
        <v>1102</v>
      </c>
      <c r="E281" s="503" t="s">
        <v>408</v>
      </c>
      <c r="F281" s="653"/>
      <c r="G281" s="650"/>
      <c r="H281" s="504">
        <f t="shared" si="14"/>
        <v>771.15</v>
      </c>
      <c r="I281" s="504">
        <f t="shared" si="14"/>
        <v>771.15</v>
      </c>
      <c r="J281" s="577">
        <f>I281/H281</f>
        <v>1</v>
      </c>
      <c r="K281" s="532">
        <f>I281-H281</f>
        <v>0</v>
      </c>
    </row>
    <row r="282" spans="1:11" s="94" customFormat="1" ht="31.5">
      <c r="A282" s="216"/>
      <c r="B282" s="461" t="s">
        <v>496</v>
      </c>
      <c r="C282" s="659">
        <v>909</v>
      </c>
      <c r="D282" s="659">
        <v>1102</v>
      </c>
      <c r="E282" s="499" t="s">
        <v>408</v>
      </c>
      <c r="F282" s="659">
        <v>200</v>
      </c>
      <c r="G282" s="650"/>
      <c r="H282" s="507">
        <f t="shared" si="14"/>
        <v>771.15</v>
      </c>
      <c r="I282" s="507">
        <f t="shared" si="14"/>
        <v>771.15</v>
      </c>
      <c r="J282" s="577">
        <f>I282/H282</f>
        <v>1</v>
      </c>
      <c r="K282" s="532">
        <f>I282-H282</f>
        <v>0</v>
      </c>
    </row>
    <row r="283" spans="1:11" s="94" customFormat="1" ht="31.5">
      <c r="A283" s="216"/>
      <c r="B283" s="461" t="s">
        <v>194</v>
      </c>
      <c r="C283" s="659">
        <v>909</v>
      </c>
      <c r="D283" s="659">
        <v>1102</v>
      </c>
      <c r="E283" s="499" t="s">
        <v>452</v>
      </c>
      <c r="F283" s="659">
        <v>240</v>
      </c>
      <c r="G283" s="650"/>
      <c r="H283" s="507">
        <v>771.15</v>
      </c>
      <c r="I283" s="507">
        <v>771.15</v>
      </c>
      <c r="J283" s="577">
        <f>I283/H283</f>
        <v>1</v>
      </c>
      <c r="K283" s="532">
        <f>I283-H283</f>
        <v>0</v>
      </c>
    </row>
    <row r="284" spans="1:11" s="94" customFormat="1" ht="15.75">
      <c r="A284" s="759" t="s">
        <v>432</v>
      </c>
      <c r="B284" s="760" t="s">
        <v>50</v>
      </c>
      <c r="C284" s="761">
        <v>909</v>
      </c>
      <c r="D284" s="761">
        <v>1200</v>
      </c>
      <c r="E284" s="753"/>
      <c r="F284" s="761"/>
      <c r="G284" s="762"/>
      <c r="H284" s="763">
        <f>H285</f>
        <v>1552.1</v>
      </c>
      <c r="I284" s="763">
        <f aca="true" t="shared" si="15" ref="I284:K287">I285</f>
        <v>1552.1</v>
      </c>
      <c r="J284" s="764">
        <f t="shared" si="15"/>
        <v>1</v>
      </c>
      <c r="K284" s="763">
        <f t="shared" si="15"/>
        <v>0</v>
      </c>
    </row>
    <row r="285" spans="1:11" s="94" customFormat="1" ht="15.75">
      <c r="A285" s="442" t="s">
        <v>433</v>
      </c>
      <c r="B285" s="636" t="s">
        <v>32</v>
      </c>
      <c r="C285" s="661">
        <v>909</v>
      </c>
      <c r="D285" s="661">
        <v>1202</v>
      </c>
      <c r="E285" s="633"/>
      <c r="F285" s="661"/>
      <c r="G285" s="662"/>
      <c r="H285" s="637">
        <f>H286</f>
        <v>1552.1</v>
      </c>
      <c r="I285" s="637">
        <f t="shared" si="15"/>
        <v>1552.1</v>
      </c>
      <c r="J285" s="765">
        <f t="shared" si="15"/>
        <v>1</v>
      </c>
      <c r="K285" s="637">
        <f t="shared" si="15"/>
        <v>0</v>
      </c>
    </row>
    <row r="286" spans="1:11" s="94" customFormat="1" ht="47.25">
      <c r="A286" s="216" t="s">
        <v>434</v>
      </c>
      <c r="B286" s="459" t="s">
        <v>255</v>
      </c>
      <c r="C286" s="653">
        <v>909</v>
      </c>
      <c r="D286" s="653">
        <v>1202</v>
      </c>
      <c r="E286" s="503" t="s">
        <v>409</v>
      </c>
      <c r="F286" s="653"/>
      <c r="G286" s="650"/>
      <c r="H286" s="663">
        <f>H287</f>
        <v>1552.1</v>
      </c>
      <c r="I286" s="663">
        <f t="shared" si="15"/>
        <v>1552.1</v>
      </c>
      <c r="J286" s="766">
        <f t="shared" si="15"/>
        <v>1</v>
      </c>
      <c r="K286" s="663">
        <f t="shared" si="15"/>
        <v>0</v>
      </c>
    </row>
    <row r="287" spans="1:11" s="94" customFormat="1" ht="31.5">
      <c r="A287" s="216"/>
      <c r="B287" s="461" t="s">
        <v>496</v>
      </c>
      <c r="C287" s="659">
        <v>909</v>
      </c>
      <c r="D287" s="659">
        <v>1202</v>
      </c>
      <c r="E287" s="499" t="s">
        <v>409</v>
      </c>
      <c r="F287" s="659">
        <v>200</v>
      </c>
      <c r="G287" s="650"/>
      <c r="H287" s="664">
        <f>H288</f>
        <v>1552.1</v>
      </c>
      <c r="I287" s="664">
        <f t="shared" si="15"/>
        <v>1552.1</v>
      </c>
      <c r="J287" s="767">
        <f t="shared" si="15"/>
        <v>1</v>
      </c>
      <c r="K287" s="664">
        <f t="shared" si="15"/>
        <v>0</v>
      </c>
    </row>
    <row r="288" spans="1:11" s="94" customFormat="1" ht="31.5">
      <c r="A288" s="216"/>
      <c r="B288" s="461" t="s">
        <v>194</v>
      </c>
      <c r="C288" s="508">
        <v>909</v>
      </c>
      <c r="D288" s="508">
        <v>1202</v>
      </c>
      <c r="E288" s="509" t="s">
        <v>409</v>
      </c>
      <c r="F288" s="508">
        <v>240</v>
      </c>
      <c r="G288" s="508"/>
      <c r="H288" s="665">
        <v>1552.1</v>
      </c>
      <c r="I288" s="665">
        <v>1552.1</v>
      </c>
      <c r="J288" s="768">
        <f>H288/I288</f>
        <v>1</v>
      </c>
      <c r="K288" s="665">
        <f>I288-H288</f>
        <v>0</v>
      </c>
    </row>
    <row r="289" spans="1:11" ht="28.5" customHeight="1">
      <c r="A289" s="769"/>
      <c r="B289" s="971" t="s">
        <v>257</v>
      </c>
      <c r="C289" s="972"/>
      <c r="D289" s="972"/>
      <c r="E289" s="972"/>
      <c r="F289" s="973"/>
      <c r="G289" s="770"/>
      <c r="H289" s="771">
        <f>H52+H10</f>
        <v>91721.19959999999</v>
      </c>
      <c r="I289" s="771">
        <f>I52+I10</f>
        <v>90239.4414</v>
      </c>
      <c r="J289" s="772">
        <f>I289/H289</f>
        <v>0.9838449757911801</v>
      </c>
      <c r="K289" s="773">
        <f>I289-H289</f>
        <v>-1481.7581999999966</v>
      </c>
    </row>
  </sheetData>
  <sheetProtection/>
  <mergeCells count="2">
    <mergeCell ref="B7:H7"/>
    <mergeCell ref="B289:F289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workbookViewId="0" topLeftCell="A23">
      <selection activeCell="E21" sqref="E21"/>
    </sheetView>
  </sheetViews>
  <sheetFormatPr defaultColWidth="9.00390625" defaultRowHeight="12.75"/>
  <cols>
    <col min="1" max="1" width="5.125" style="142" customWidth="1"/>
    <col min="2" max="2" width="45.125" style="143" customWidth="1"/>
    <col min="3" max="3" width="8.875" style="143" customWidth="1"/>
    <col min="4" max="4" width="12.00390625" style="142" customWidth="1"/>
    <col min="5" max="5" width="12.25390625" style="142" customWidth="1"/>
    <col min="6" max="6" width="12.125" style="142" customWidth="1"/>
    <col min="7" max="7" width="10.75390625" style="142" customWidth="1"/>
    <col min="8" max="16384" width="9.125" style="138" customWidth="1"/>
  </cols>
  <sheetData>
    <row r="1" spans="1:7" ht="18.75" customHeight="1">
      <c r="A1" s="135"/>
      <c r="B1" s="136"/>
      <c r="C1" s="136"/>
      <c r="D1" s="785"/>
      <c r="E1" s="786"/>
      <c r="F1" s="974" t="s">
        <v>319</v>
      </c>
      <c r="G1" s="974"/>
    </row>
    <row r="2" spans="1:7" ht="13.5" customHeight="1">
      <c r="A2" s="135"/>
      <c r="B2" s="136"/>
      <c r="C2" s="136"/>
      <c r="D2" s="785"/>
      <c r="E2" s="787"/>
      <c r="F2" s="787"/>
      <c r="G2" s="486" t="s">
        <v>276</v>
      </c>
    </row>
    <row r="3" spans="1:7" ht="15" customHeight="1">
      <c r="A3" s="135"/>
      <c r="B3" s="136"/>
      <c r="C3" s="136"/>
      <c r="D3" s="785"/>
      <c r="E3" s="787"/>
      <c r="F3" s="787"/>
      <c r="G3" s="486" t="s">
        <v>318</v>
      </c>
    </row>
    <row r="4" spans="1:7" ht="15" customHeight="1">
      <c r="A4" s="135"/>
      <c r="B4" s="136"/>
      <c r="C4" s="136"/>
      <c r="D4" s="785"/>
      <c r="E4" s="787"/>
      <c r="F4" s="787"/>
      <c r="G4" s="486" t="s">
        <v>277</v>
      </c>
    </row>
    <row r="5" spans="1:7" ht="15" customHeight="1">
      <c r="A5" s="135"/>
      <c r="B5" s="136"/>
      <c r="C5" s="136"/>
      <c r="D5" s="785"/>
      <c r="E5" s="787"/>
      <c r="F5" s="787"/>
      <c r="G5" s="486"/>
    </row>
    <row r="6" spans="1:7" ht="36.75" customHeight="1">
      <c r="A6" s="975" t="s">
        <v>490</v>
      </c>
      <c r="B6" s="975"/>
      <c r="C6" s="975"/>
      <c r="D6" s="975"/>
      <c r="E6" s="975"/>
      <c r="F6" s="975"/>
      <c r="G6" s="975"/>
    </row>
    <row r="7" spans="1:7" ht="21" customHeight="1">
      <c r="A7" s="95"/>
      <c r="B7" s="47"/>
      <c r="C7" s="47"/>
      <c r="D7" s="95"/>
      <c r="E7" s="95"/>
      <c r="F7" s="976" t="s">
        <v>211</v>
      </c>
      <c r="G7" s="976"/>
    </row>
    <row r="8" spans="1:7" s="139" customFormat="1" ht="49.5" customHeight="1">
      <c r="A8" s="788" t="s">
        <v>172</v>
      </c>
      <c r="B8" s="789" t="s">
        <v>173</v>
      </c>
      <c r="C8" s="790" t="s">
        <v>186</v>
      </c>
      <c r="D8" s="791" t="s">
        <v>462</v>
      </c>
      <c r="E8" s="790" t="s">
        <v>463</v>
      </c>
      <c r="F8" s="792" t="s">
        <v>174</v>
      </c>
      <c r="G8" s="790" t="s">
        <v>170</v>
      </c>
    </row>
    <row r="9" spans="1:7" s="139" customFormat="1" ht="14.25" customHeight="1">
      <c r="A9" s="96" t="s">
        <v>38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</row>
    <row r="10" spans="1:7" s="140" customFormat="1" ht="15" customHeight="1">
      <c r="A10" s="781" t="s">
        <v>38</v>
      </c>
      <c r="B10" s="782" t="s">
        <v>4</v>
      </c>
      <c r="C10" s="793" t="s">
        <v>88</v>
      </c>
      <c r="D10" s="794">
        <f>SUM(D11:D15)</f>
        <v>27674.707000000002</v>
      </c>
      <c r="E10" s="794">
        <f>E11+E12+E13+E14+E15</f>
        <v>26252.256999999998</v>
      </c>
      <c r="F10" s="795">
        <f>E10/D10*100%</f>
        <v>0.9486010818470453</v>
      </c>
      <c r="G10" s="794">
        <f>G11+G12+G13+G14</f>
        <v>-1422.4500000000016</v>
      </c>
    </row>
    <row r="11" spans="1:7" ht="38.25" customHeight="1">
      <c r="A11" s="775" t="s">
        <v>5</v>
      </c>
      <c r="B11" s="776" t="s">
        <v>140</v>
      </c>
      <c r="C11" s="796" t="s">
        <v>45</v>
      </c>
      <c r="D11" s="797">
        <f>'Пр.3 Показатели расх. вед.'!H12</f>
        <v>1534.454</v>
      </c>
      <c r="E11" s="797">
        <f>'Пр.3 Показатели расх. вед.'!I12</f>
        <v>1508.762</v>
      </c>
      <c r="F11" s="798">
        <f>E11/D11*100%</f>
        <v>0.9832565850784709</v>
      </c>
      <c r="G11" s="797">
        <f>E11-D11</f>
        <v>-25.692000000000007</v>
      </c>
    </row>
    <row r="12" spans="1:7" ht="40.5" customHeight="1">
      <c r="A12" s="777" t="s">
        <v>13</v>
      </c>
      <c r="B12" s="778" t="s">
        <v>137</v>
      </c>
      <c r="C12" s="799" t="s">
        <v>6</v>
      </c>
      <c r="D12" s="800">
        <v>3089.143</v>
      </c>
      <c r="E12" s="797">
        <v>2520.499</v>
      </c>
      <c r="F12" s="798">
        <f aca="true" t="shared" si="0" ref="F12:F44">E12/D12*100%</f>
        <v>0.8159217621197853</v>
      </c>
      <c r="G12" s="797">
        <f>E12-D12</f>
        <v>-568.6440000000002</v>
      </c>
    </row>
    <row r="13" spans="1:7" ht="54.75" customHeight="1">
      <c r="A13" s="777" t="s">
        <v>46</v>
      </c>
      <c r="B13" s="778" t="s">
        <v>175</v>
      </c>
      <c r="C13" s="799" t="s">
        <v>14</v>
      </c>
      <c r="D13" s="800">
        <v>22973</v>
      </c>
      <c r="E13" s="797">
        <v>22204.886</v>
      </c>
      <c r="F13" s="798">
        <f t="shared" si="0"/>
        <v>0.9665644887476602</v>
      </c>
      <c r="G13" s="797">
        <f>E13-D13</f>
        <v>-768.1140000000014</v>
      </c>
    </row>
    <row r="14" spans="1:7" ht="18" customHeight="1">
      <c r="A14" s="777" t="s">
        <v>176</v>
      </c>
      <c r="B14" s="778" t="s">
        <v>16</v>
      </c>
      <c r="C14" s="799" t="s">
        <v>64</v>
      </c>
      <c r="D14" s="800">
        <v>60</v>
      </c>
      <c r="E14" s="797">
        <v>0</v>
      </c>
      <c r="F14" s="798">
        <f t="shared" si="0"/>
        <v>0</v>
      </c>
      <c r="G14" s="797">
        <f>E14-D14</f>
        <v>-60</v>
      </c>
    </row>
    <row r="15" spans="1:7" ht="16.5" customHeight="1">
      <c r="A15" s="777" t="s">
        <v>261</v>
      </c>
      <c r="B15" s="778" t="s">
        <v>262</v>
      </c>
      <c r="C15" s="799" t="s">
        <v>228</v>
      </c>
      <c r="D15" s="800">
        <v>18.11</v>
      </c>
      <c r="E15" s="797">
        <v>18.11</v>
      </c>
      <c r="F15" s="798">
        <f>E15/D15*100%</f>
        <v>1</v>
      </c>
      <c r="G15" s="797">
        <f>E15-D15</f>
        <v>0</v>
      </c>
    </row>
    <row r="16" spans="1:7" ht="21.75" customHeight="1" hidden="1">
      <c r="A16" s="779" t="s">
        <v>39</v>
      </c>
      <c r="B16" s="780" t="s">
        <v>17</v>
      </c>
      <c r="C16" s="801" t="s">
        <v>18</v>
      </c>
      <c r="D16" s="802">
        <f>D17</f>
        <v>800</v>
      </c>
      <c r="E16" s="803">
        <f>E17</f>
        <v>0</v>
      </c>
      <c r="F16" s="798">
        <f aca="true" t="shared" si="1" ref="F16:F22">E16/D16*100%</f>
        <v>0</v>
      </c>
      <c r="G16" s="797">
        <f aca="true" t="shared" si="2" ref="G16:G22">E16-D16</f>
        <v>-800</v>
      </c>
    </row>
    <row r="17" spans="1:7" ht="21.75" customHeight="1" hidden="1">
      <c r="A17" s="777" t="s">
        <v>19</v>
      </c>
      <c r="B17" s="778" t="s">
        <v>177</v>
      </c>
      <c r="C17" s="799" t="s">
        <v>20</v>
      </c>
      <c r="D17" s="800">
        <f>'II Расходы'!H105</f>
        <v>800</v>
      </c>
      <c r="E17" s="797">
        <f>'II Расходы'!I105</f>
        <v>0</v>
      </c>
      <c r="F17" s="798">
        <f t="shared" si="1"/>
        <v>0</v>
      </c>
      <c r="G17" s="797">
        <f t="shared" si="2"/>
        <v>-800</v>
      </c>
    </row>
    <row r="18" spans="1:7" ht="21.75" customHeight="1" hidden="1">
      <c r="A18" s="779" t="s">
        <v>40</v>
      </c>
      <c r="B18" s="780" t="s">
        <v>156</v>
      </c>
      <c r="C18" s="801" t="s">
        <v>157</v>
      </c>
      <c r="D18" s="802">
        <f>D19</f>
        <v>0</v>
      </c>
      <c r="E18" s="803">
        <f>E19</f>
        <v>0</v>
      </c>
      <c r="F18" s="798" t="e">
        <f t="shared" si="1"/>
        <v>#DIV/0!</v>
      </c>
      <c r="G18" s="797">
        <f t="shared" si="2"/>
        <v>0</v>
      </c>
    </row>
    <row r="19" spans="1:7" ht="4.5" customHeight="1" hidden="1">
      <c r="A19" s="777" t="s">
        <v>24</v>
      </c>
      <c r="B19" s="778" t="s">
        <v>158</v>
      </c>
      <c r="C19" s="799" t="s">
        <v>159</v>
      </c>
      <c r="D19" s="800">
        <f>'II Расходы'!H112</f>
        <v>0</v>
      </c>
      <c r="E19" s="797">
        <f>'II Расходы'!I112</f>
        <v>0</v>
      </c>
      <c r="F19" s="798" t="e">
        <f t="shared" si="1"/>
        <v>#DIV/0!</v>
      </c>
      <c r="G19" s="797">
        <f t="shared" si="2"/>
        <v>0</v>
      </c>
    </row>
    <row r="20" spans="1:7" ht="18" customHeight="1">
      <c r="A20" s="783" t="s">
        <v>39</v>
      </c>
      <c r="B20" s="784" t="s">
        <v>156</v>
      </c>
      <c r="C20" s="793" t="s">
        <v>157</v>
      </c>
      <c r="D20" s="794">
        <f>SUM(D21:D22)</f>
        <v>345.6</v>
      </c>
      <c r="E20" s="794">
        <f>SUM(E21:E22)</f>
        <v>345.5</v>
      </c>
      <c r="F20" s="808">
        <f t="shared" si="1"/>
        <v>0.999710648148148</v>
      </c>
      <c r="G20" s="809">
        <f t="shared" si="2"/>
        <v>-0.10000000000002274</v>
      </c>
    </row>
    <row r="21" spans="1:7" ht="19.5" customHeight="1">
      <c r="A21" s="777" t="s">
        <v>19</v>
      </c>
      <c r="B21" s="778" t="s">
        <v>158</v>
      </c>
      <c r="C21" s="799" t="s">
        <v>159</v>
      </c>
      <c r="D21" s="800">
        <v>226</v>
      </c>
      <c r="E21" s="797">
        <v>225.9</v>
      </c>
      <c r="F21" s="798">
        <f t="shared" si="1"/>
        <v>0.9995575221238938</v>
      </c>
      <c r="G21" s="797">
        <f t="shared" si="2"/>
        <v>-0.09999999999999432</v>
      </c>
    </row>
    <row r="22" spans="1:7" ht="45" customHeight="1">
      <c r="A22" s="777" t="s">
        <v>320</v>
      </c>
      <c r="B22" s="778" t="s">
        <v>125</v>
      </c>
      <c r="C22" s="799" t="s">
        <v>363</v>
      </c>
      <c r="D22" s="800">
        <v>119.6</v>
      </c>
      <c r="E22" s="797">
        <v>119.6</v>
      </c>
      <c r="F22" s="798">
        <f t="shared" si="1"/>
        <v>1</v>
      </c>
      <c r="G22" s="797">
        <f t="shared" si="2"/>
        <v>0</v>
      </c>
    </row>
    <row r="23" spans="1:7" s="140" customFormat="1" ht="17.25" customHeight="1">
      <c r="A23" s="783" t="s">
        <v>40</v>
      </c>
      <c r="B23" s="784" t="s">
        <v>22</v>
      </c>
      <c r="C23" s="793" t="s">
        <v>23</v>
      </c>
      <c r="D23" s="794">
        <f>D24</f>
        <v>38346.77</v>
      </c>
      <c r="E23" s="805">
        <f>E24</f>
        <v>38302</v>
      </c>
      <c r="F23" s="795">
        <f t="shared" si="0"/>
        <v>0.998832496191987</v>
      </c>
      <c r="G23" s="805">
        <f aca="true" t="shared" si="3" ref="G23:G39">D23-E23</f>
        <v>44.7699999999968</v>
      </c>
    </row>
    <row r="24" spans="1:7" ht="15" customHeight="1">
      <c r="A24" s="777" t="s">
        <v>24</v>
      </c>
      <c r="B24" s="778" t="s">
        <v>25</v>
      </c>
      <c r="C24" s="799" t="s">
        <v>26</v>
      </c>
      <c r="D24" s="800">
        <v>38346.77</v>
      </c>
      <c r="E24" s="797">
        <v>38302</v>
      </c>
      <c r="F24" s="798">
        <f t="shared" si="0"/>
        <v>0.998832496191987</v>
      </c>
      <c r="G24" s="797">
        <f>E24-D24</f>
        <v>-44.7699999999968</v>
      </c>
    </row>
    <row r="25" spans="1:7" ht="21.75" customHeight="1" hidden="1">
      <c r="A25" s="779" t="s">
        <v>145</v>
      </c>
      <c r="B25" s="780" t="s">
        <v>161</v>
      </c>
      <c r="C25" s="801" t="s">
        <v>162</v>
      </c>
      <c r="D25" s="802">
        <f>D26</f>
        <v>0</v>
      </c>
      <c r="E25" s="803">
        <f>E26</f>
        <v>0</v>
      </c>
      <c r="F25" s="804" t="e">
        <f t="shared" si="0"/>
        <v>#DIV/0!</v>
      </c>
      <c r="G25" s="803">
        <f t="shared" si="3"/>
        <v>0</v>
      </c>
    </row>
    <row r="26" spans="1:7" ht="3" customHeight="1" hidden="1">
      <c r="A26" s="777" t="s">
        <v>146</v>
      </c>
      <c r="B26" s="778" t="s">
        <v>178</v>
      </c>
      <c r="C26" s="799" t="s">
        <v>163</v>
      </c>
      <c r="D26" s="800">
        <f>'II Расходы'!H139</f>
        <v>0</v>
      </c>
      <c r="E26" s="797">
        <f>'II Расходы'!I139</f>
        <v>0</v>
      </c>
      <c r="F26" s="798" t="e">
        <f t="shared" si="0"/>
        <v>#DIV/0!</v>
      </c>
      <c r="G26" s="797">
        <f t="shared" si="3"/>
        <v>0</v>
      </c>
    </row>
    <row r="27" spans="1:7" s="140" customFormat="1" ht="17.25" customHeight="1">
      <c r="A27" s="783" t="s">
        <v>143</v>
      </c>
      <c r="B27" s="784" t="s">
        <v>161</v>
      </c>
      <c r="C27" s="793" t="s">
        <v>162</v>
      </c>
      <c r="D27" s="794">
        <f>D28</f>
        <v>43.356</v>
      </c>
      <c r="E27" s="794">
        <f>E28</f>
        <v>43.356</v>
      </c>
      <c r="F27" s="795">
        <f t="shared" si="0"/>
        <v>1</v>
      </c>
      <c r="G27" s="805">
        <f t="shared" si="3"/>
        <v>0</v>
      </c>
    </row>
    <row r="28" spans="1:7" ht="24" customHeight="1">
      <c r="A28" s="777" t="s">
        <v>144</v>
      </c>
      <c r="B28" s="778" t="s">
        <v>453</v>
      </c>
      <c r="C28" s="806" t="s">
        <v>163</v>
      </c>
      <c r="D28" s="800">
        <v>43.356</v>
      </c>
      <c r="E28" s="797">
        <v>43.356</v>
      </c>
      <c r="F28" s="798">
        <f t="shared" si="0"/>
        <v>1</v>
      </c>
      <c r="G28" s="797">
        <f>E28-D28</f>
        <v>0</v>
      </c>
    </row>
    <row r="29" spans="1:7" ht="12.75" hidden="1">
      <c r="A29" s="777" t="s">
        <v>149</v>
      </c>
      <c r="B29" s="778" t="s">
        <v>179</v>
      </c>
      <c r="C29" s="799" t="s">
        <v>29</v>
      </c>
      <c r="D29" s="800" t="e">
        <f>'II Расходы'!#REF!</f>
        <v>#REF!</v>
      </c>
      <c r="E29" s="797" t="e">
        <f>'II Расходы'!#REF!</f>
        <v>#REF!</v>
      </c>
      <c r="F29" s="798" t="e">
        <f t="shared" si="0"/>
        <v>#REF!</v>
      </c>
      <c r="G29" s="797" t="e">
        <f aca="true" t="shared" si="4" ref="G29:G34">E29-D29</f>
        <v>#REF!</v>
      </c>
    </row>
    <row r="30" spans="1:7" ht="21.75" customHeight="1" hidden="1">
      <c r="A30" s="777" t="s">
        <v>180</v>
      </c>
      <c r="B30" s="778" t="s">
        <v>166</v>
      </c>
      <c r="C30" s="799" t="s">
        <v>168</v>
      </c>
      <c r="D30" s="800" t="e">
        <f>'II Расходы'!#REF!</f>
        <v>#REF!</v>
      </c>
      <c r="E30" s="797" t="e">
        <f>'II Расходы'!#REF!</f>
        <v>#REF!</v>
      </c>
      <c r="F30" s="798" t="e">
        <f t="shared" si="0"/>
        <v>#REF!</v>
      </c>
      <c r="G30" s="797" t="e">
        <f t="shared" si="4"/>
        <v>#REF!</v>
      </c>
    </row>
    <row r="31" spans="1:7" s="140" customFormat="1" ht="19.5" customHeight="1">
      <c r="A31" s="783" t="s">
        <v>145</v>
      </c>
      <c r="B31" s="784" t="s">
        <v>27</v>
      </c>
      <c r="C31" s="793" t="s">
        <v>28</v>
      </c>
      <c r="D31" s="794">
        <f>SUM(D32:D34)</f>
        <v>983.994</v>
      </c>
      <c r="E31" s="805">
        <f>SUM(E32:E34)</f>
        <v>983.994</v>
      </c>
      <c r="F31" s="808">
        <f t="shared" si="0"/>
        <v>1</v>
      </c>
      <c r="G31" s="809">
        <f t="shared" si="4"/>
        <v>0</v>
      </c>
    </row>
    <row r="32" spans="1:7" ht="29.25" customHeight="1">
      <c r="A32" s="777" t="s">
        <v>146</v>
      </c>
      <c r="B32" s="778" t="s">
        <v>454</v>
      </c>
      <c r="C32" s="799" t="s">
        <v>85</v>
      </c>
      <c r="D32" s="800">
        <v>72.2</v>
      </c>
      <c r="E32" s="797">
        <v>72.2</v>
      </c>
      <c r="F32" s="798">
        <f t="shared" si="0"/>
        <v>1</v>
      </c>
      <c r="G32" s="797">
        <f t="shared" si="4"/>
        <v>0</v>
      </c>
    </row>
    <row r="33" spans="1:7" ht="24.75" customHeight="1">
      <c r="A33" s="777" t="s">
        <v>322</v>
      </c>
      <c r="B33" s="778" t="s">
        <v>179</v>
      </c>
      <c r="C33" s="799" t="s">
        <v>29</v>
      </c>
      <c r="D33" s="800">
        <v>600</v>
      </c>
      <c r="E33" s="797">
        <v>600</v>
      </c>
      <c r="F33" s="798">
        <f t="shared" si="0"/>
        <v>1</v>
      </c>
      <c r="G33" s="797">
        <f t="shared" si="4"/>
        <v>0</v>
      </c>
    </row>
    <row r="34" spans="1:7" ht="24.75" customHeight="1">
      <c r="A34" s="777" t="s">
        <v>455</v>
      </c>
      <c r="B34" s="778" t="s">
        <v>166</v>
      </c>
      <c r="C34" s="799" t="s">
        <v>168</v>
      </c>
      <c r="D34" s="800">
        <v>311.794</v>
      </c>
      <c r="E34" s="797">
        <v>311.794</v>
      </c>
      <c r="F34" s="798">
        <f t="shared" si="0"/>
        <v>1</v>
      </c>
      <c r="G34" s="797">
        <f t="shared" si="4"/>
        <v>0</v>
      </c>
    </row>
    <row r="35" spans="1:7" s="140" customFormat="1" ht="17.25" customHeight="1">
      <c r="A35" s="783" t="s">
        <v>147</v>
      </c>
      <c r="B35" s="784" t="s">
        <v>182</v>
      </c>
      <c r="C35" s="807" t="s">
        <v>30</v>
      </c>
      <c r="D35" s="794">
        <f>D36</f>
        <v>10807.4</v>
      </c>
      <c r="E35" s="794">
        <f>E36</f>
        <v>10807.398</v>
      </c>
      <c r="F35" s="795">
        <f t="shared" si="0"/>
        <v>0.999999814941614</v>
      </c>
      <c r="G35" s="805">
        <f t="shared" si="3"/>
        <v>0.0020000000004074536</v>
      </c>
    </row>
    <row r="36" spans="1:7" s="141" customFormat="1" ht="16.5" customHeight="1">
      <c r="A36" s="777" t="s">
        <v>148</v>
      </c>
      <c r="B36" s="778" t="s">
        <v>184</v>
      </c>
      <c r="C36" s="806" t="s">
        <v>31</v>
      </c>
      <c r="D36" s="800">
        <v>10807.4</v>
      </c>
      <c r="E36" s="797">
        <v>10807.398</v>
      </c>
      <c r="F36" s="798">
        <f>E36/D36*100%</f>
        <v>0.999999814941614</v>
      </c>
      <c r="G36" s="797">
        <f>E36-D36</f>
        <v>-0.0020000000004074536</v>
      </c>
    </row>
    <row r="37" spans="1:7" s="140" customFormat="1" ht="16.5" customHeight="1">
      <c r="A37" s="783" t="s">
        <v>181</v>
      </c>
      <c r="B37" s="784" t="s">
        <v>34</v>
      </c>
      <c r="C37" s="793" t="s">
        <v>35</v>
      </c>
      <c r="D37" s="794">
        <f>D38+D39</f>
        <v>11196.099999999999</v>
      </c>
      <c r="E37" s="794">
        <f>E38+E39</f>
        <v>11181.663999999999</v>
      </c>
      <c r="F37" s="795">
        <f t="shared" si="0"/>
        <v>0.9987106224488885</v>
      </c>
      <c r="G37" s="805">
        <f t="shared" si="3"/>
        <v>14.435999999999694</v>
      </c>
    </row>
    <row r="38" spans="1:7" s="140" customFormat="1" ht="16.5" customHeight="1">
      <c r="A38" s="777" t="s">
        <v>183</v>
      </c>
      <c r="B38" s="778" t="s">
        <v>402</v>
      </c>
      <c r="C38" s="799" t="s">
        <v>269</v>
      </c>
      <c r="D38" s="800">
        <v>1828.3</v>
      </c>
      <c r="E38" s="797">
        <v>1828.3</v>
      </c>
      <c r="F38" s="804">
        <f t="shared" si="0"/>
        <v>1</v>
      </c>
      <c r="G38" s="803">
        <f t="shared" si="3"/>
        <v>0</v>
      </c>
    </row>
    <row r="39" spans="1:7" ht="16.5" customHeight="1">
      <c r="A39" s="777" t="s">
        <v>456</v>
      </c>
      <c r="B39" s="778" t="s">
        <v>36</v>
      </c>
      <c r="C39" s="799" t="s">
        <v>37</v>
      </c>
      <c r="D39" s="800">
        <v>9367.8</v>
      </c>
      <c r="E39" s="797">
        <v>9353.364</v>
      </c>
      <c r="F39" s="804">
        <f t="shared" si="0"/>
        <v>0.9984589764939474</v>
      </c>
      <c r="G39" s="803">
        <f t="shared" si="3"/>
        <v>14.435999999999694</v>
      </c>
    </row>
    <row r="40" spans="1:7" s="140" customFormat="1" ht="16.5" customHeight="1">
      <c r="A40" s="783" t="s">
        <v>185</v>
      </c>
      <c r="B40" s="784" t="s">
        <v>33</v>
      </c>
      <c r="C40" s="793" t="s">
        <v>53</v>
      </c>
      <c r="D40" s="794">
        <f>D41</f>
        <v>771.2</v>
      </c>
      <c r="E40" s="805">
        <f>E41</f>
        <v>771.15</v>
      </c>
      <c r="F40" s="808">
        <f t="shared" si="0"/>
        <v>0.9999351659751037</v>
      </c>
      <c r="G40" s="809">
        <f>E40-D40</f>
        <v>-0.05000000000006821</v>
      </c>
    </row>
    <row r="41" spans="1:7" s="140" customFormat="1" ht="16.5" customHeight="1">
      <c r="A41" s="777" t="s">
        <v>457</v>
      </c>
      <c r="B41" s="778" t="s">
        <v>136</v>
      </c>
      <c r="C41" s="799" t="s">
        <v>135</v>
      </c>
      <c r="D41" s="800">
        <v>771.2</v>
      </c>
      <c r="E41" s="797">
        <v>771.15</v>
      </c>
      <c r="F41" s="798">
        <f t="shared" si="0"/>
        <v>0.9999351659751037</v>
      </c>
      <c r="G41" s="797">
        <f>E41-D41</f>
        <v>-0.05000000000006821</v>
      </c>
    </row>
    <row r="42" spans="1:7" s="140" customFormat="1" ht="16.5" customHeight="1">
      <c r="A42" s="783" t="s">
        <v>61</v>
      </c>
      <c r="B42" s="784" t="s">
        <v>50</v>
      </c>
      <c r="C42" s="793" t="s">
        <v>51</v>
      </c>
      <c r="D42" s="794">
        <f>D43</f>
        <v>1552.1</v>
      </c>
      <c r="E42" s="805">
        <f>E43</f>
        <v>1552.1</v>
      </c>
      <c r="F42" s="808">
        <f t="shared" si="0"/>
        <v>1</v>
      </c>
      <c r="G42" s="809">
        <f>E42-D42</f>
        <v>0</v>
      </c>
    </row>
    <row r="43" spans="1:7" ht="15.75" customHeight="1">
      <c r="A43" s="777" t="s">
        <v>458</v>
      </c>
      <c r="B43" s="778" t="s">
        <v>459</v>
      </c>
      <c r="C43" s="799" t="s">
        <v>52</v>
      </c>
      <c r="D43" s="800">
        <v>1552.1</v>
      </c>
      <c r="E43" s="797">
        <v>1552.1</v>
      </c>
      <c r="F43" s="798">
        <f t="shared" si="0"/>
        <v>1</v>
      </c>
      <c r="G43" s="797">
        <f>E43-D43</f>
        <v>0</v>
      </c>
    </row>
    <row r="44" spans="1:7" s="140" customFormat="1" ht="15" customHeight="1">
      <c r="A44" s="977" t="s">
        <v>257</v>
      </c>
      <c r="B44" s="978"/>
      <c r="C44" s="810"/>
      <c r="D44" s="811">
        <f>D10+D20+D23+D27+D31+D35+D37+D40+D42</f>
        <v>91721.227</v>
      </c>
      <c r="E44" s="811">
        <f>E10+E20+E23+E27+E31+E35+E37+E40+E42</f>
        <v>90239.41900000001</v>
      </c>
      <c r="F44" s="812">
        <f t="shared" si="0"/>
        <v>0.9838444376676296</v>
      </c>
      <c r="G44" s="813">
        <f>E44-D44</f>
        <v>-1481.80799999999</v>
      </c>
    </row>
    <row r="48" ht="12.75">
      <c r="D48" s="814"/>
    </row>
  </sheetData>
  <sheetProtection/>
  <mergeCells count="4">
    <mergeCell ref="F1:G1"/>
    <mergeCell ref="A6:G6"/>
    <mergeCell ref="F7:G7"/>
    <mergeCell ref="A44:B44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view="pageBreakPreview" zoomScaleSheetLayoutView="100" zoomScalePageLayoutView="0" workbookViewId="0" topLeftCell="A2">
      <selection activeCell="D18" sqref="D18"/>
    </sheetView>
  </sheetViews>
  <sheetFormatPr defaultColWidth="9.00390625" defaultRowHeight="12.75"/>
  <cols>
    <col min="1" max="1" width="25.375" style="141" customWidth="1"/>
    <col min="2" max="2" width="62.125" style="141" customWidth="1"/>
    <col min="3" max="4" width="13.375" style="141" customWidth="1"/>
    <col min="5" max="16384" width="9.125" style="138" customWidth="1"/>
  </cols>
  <sheetData>
    <row r="1" ht="5.25" customHeight="1" hidden="1"/>
    <row r="2" spans="1:5" ht="13.5" customHeight="1">
      <c r="A2" s="622"/>
      <c r="B2" s="981" t="s">
        <v>323</v>
      </c>
      <c r="C2" s="982"/>
      <c r="D2" s="982"/>
      <c r="E2" s="49"/>
    </row>
    <row r="3" spans="1:5" ht="15" customHeight="1">
      <c r="A3" s="622"/>
      <c r="B3" s="981" t="s">
        <v>276</v>
      </c>
      <c r="C3" s="982"/>
      <c r="D3" s="982"/>
      <c r="E3" s="49"/>
    </row>
    <row r="4" spans="1:5" ht="15" customHeight="1">
      <c r="A4" s="622"/>
      <c r="B4" s="983" t="s">
        <v>318</v>
      </c>
      <c r="C4" s="983"/>
      <c r="D4" s="983"/>
      <c r="E4" s="49"/>
    </row>
    <row r="5" spans="1:5" ht="14.25" customHeight="1">
      <c r="A5" s="622"/>
      <c r="B5" s="981" t="s">
        <v>275</v>
      </c>
      <c r="C5" s="982"/>
      <c r="D5" s="982"/>
      <c r="E5" s="49"/>
    </row>
    <row r="6" spans="1:5" ht="14.25" customHeight="1">
      <c r="A6" s="622"/>
      <c r="B6" s="623"/>
      <c r="C6" s="624"/>
      <c r="D6" s="624"/>
      <c r="E6" s="49"/>
    </row>
    <row r="7" spans="1:4" ht="58.5" customHeight="1">
      <c r="A7" s="965" t="s">
        <v>492</v>
      </c>
      <c r="B7" s="980"/>
      <c r="C7" s="980"/>
      <c r="D7" s="980"/>
    </row>
    <row r="8" spans="1:4" s="148" customFormat="1" ht="17.25" customHeight="1">
      <c r="A8" s="137"/>
      <c r="B8" s="146"/>
      <c r="C8" s="147"/>
      <c r="D8" s="147" t="s">
        <v>324</v>
      </c>
    </row>
    <row r="9" spans="1:4" s="141" customFormat="1" ht="37.5" customHeight="1">
      <c r="A9" s="149" t="s">
        <v>41</v>
      </c>
      <c r="B9" s="149" t="s">
        <v>1</v>
      </c>
      <c r="C9" s="625" t="s">
        <v>462</v>
      </c>
      <c r="D9" s="87" t="s">
        <v>463</v>
      </c>
    </row>
    <row r="10" spans="1:4" s="141" customFormat="1" ht="14.25" customHeight="1">
      <c r="A10" s="150">
        <v>1</v>
      </c>
      <c r="B10" s="150">
        <v>2</v>
      </c>
      <c r="C10" s="625">
        <v>3</v>
      </c>
      <c r="D10" s="625">
        <v>4</v>
      </c>
    </row>
    <row r="11" spans="1:4" s="140" customFormat="1" ht="32.25" customHeight="1">
      <c r="A11" s="824" t="s">
        <v>202</v>
      </c>
      <c r="B11" s="825" t="s">
        <v>203</v>
      </c>
      <c r="C11" s="826">
        <f>C12</f>
        <v>-1693.0000000000146</v>
      </c>
      <c r="D11" s="827">
        <f>D12</f>
        <v>3043</v>
      </c>
    </row>
    <row r="12" spans="1:4" ht="35.25" customHeight="1">
      <c r="A12" s="151" t="s">
        <v>117</v>
      </c>
      <c r="B12" s="152" t="s">
        <v>118</v>
      </c>
      <c r="C12" s="153">
        <f>C15-C18</f>
        <v>-1693.0000000000146</v>
      </c>
      <c r="D12" s="154">
        <f>D15-D18</f>
        <v>3043</v>
      </c>
    </row>
    <row r="13" spans="1:4" s="140" customFormat="1" ht="20.25" customHeight="1">
      <c r="A13" s="828" t="s">
        <v>205</v>
      </c>
      <c r="B13" s="829" t="s">
        <v>204</v>
      </c>
      <c r="C13" s="830">
        <f>C14</f>
        <v>90028.19999999998</v>
      </c>
      <c r="D13" s="831">
        <f>D14</f>
        <v>93282.4</v>
      </c>
    </row>
    <row r="14" spans="1:4" ht="45.75" customHeight="1">
      <c r="A14" s="155" t="s">
        <v>332</v>
      </c>
      <c r="B14" s="156" t="s">
        <v>115</v>
      </c>
      <c r="C14" s="157">
        <f>C15</f>
        <v>90028.19999999998</v>
      </c>
      <c r="D14" s="158">
        <f>D15</f>
        <v>93282.4</v>
      </c>
    </row>
    <row r="15" spans="1:4" ht="48" customHeight="1">
      <c r="A15" s="159" t="s">
        <v>206</v>
      </c>
      <c r="B15" s="160" t="s">
        <v>207</v>
      </c>
      <c r="C15" s="161">
        <f>'Пр.2 доходы'!C47</f>
        <v>90028.19999999998</v>
      </c>
      <c r="D15" s="162">
        <v>93282.4</v>
      </c>
    </row>
    <row r="16" spans="1:4" s="140" customFormat="1" ht="19.5" customHeight="1">
      <c r="A16" s="828" t="s">
        <v>334</v>
      </c>
      <c r="B16" s="829" t="s">
        <v>208</v>
      </c>
      <c r="C16" s="830">
        <f>C17</f>
        <v>91721.2</v>
      </c>
      <c r="D16" s="831">
        <f>D17</f>
        <v>90239.4</v>
      </c>
    </row>
    <row r="17" spans="1:4" ht="48" customHeight="1">
      <c r="A17" s="155" t="s">
        <v>333</v>
      </c>
      <c r="B17" s="156" t="s">
        <v>209</v>
      </c>
      <c r="C17" s="157">
        <f>C18</f>
        <v>91721.2</v>
      </c>
      <c r="D17" s="158">
        <f>D18</f>
        <v>90239.4</v>
      </c>
    </row>
    <row r="18" spans="1:4" ht="51" customHeight="1">
      <c r="A18" s="163" t="s">
        <v>210</v>
      </c>
      <c r="B18" s="164" t="s">
        <v>209</v>
      </c>
      <c r="C18" s="165">
        <v>91721.2</v>
      </c>
      <c r="D18" s="166">
        <v>90239.4</v>
      </c>
    </row>
    <row r="20" spans="1:4" ht="15">
      <c r="A20" s="979"/>
      <c r="B20" s="979"/>
      <c r="C20" s="979"/>
      <c r="D20" s="979"/>
    </row>
  </sheetData>
  <sheetProtection/>
  <mergeCells count="6">
    <mergeCell ref="A20:D20"/>
    <mergeCell ref="A7:D7"/>
    <mergeCell ref="B2:D2"/>
    <mergeCell ref="B3:D3"/>
    <mergeCell ref="B5:D5"/>
    <mergeCell ref="B4:D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view="pageBreakPreview" zoomScaleSheetLayoutView="100" zoomScalePageLayoutView="0" workbookViewId="0" topLeftCell="A2">
      <selection activeCell="M26" sqref="M26"/>
    </sheetView>
  </sheetViews>
  <sheetFormatPr defaultColWidth="9.00390625" defaultRowHeight="12.75"/>
  <cols>
    <col min="1" max="1" width="6.00390625" style="138" customWidth="1"/>
    <col min="2" max="2" width="30.75390625" style="138" customWidth="1"/>
    <col min="3" max="4" width="9.125" style="138" customWidth="1"/>
    <col min="5" max="5" width="13.00390625" style="138" customWidth="1"/>
    <col min="6" max="6" width="13.375" style="138" customWidth="1"/>
    <col min="7" max="7" width="12.375" style="138" customWidth="1"/>
    <col min="8" max="8" width="15.00390625" style="138" customWidth="1"/>
    <col min="9" max="16384" width="9.125" style="138" customWidth="1"/>
  </cols>
  <sheetData>
    <row r="1" ht="5.25" customHeight="1" hidden="1"/>
    <row r="2" spans="1:9" ht="13.5" customHeight="1">
      <c r="A2" s="144"/>
      <c r="B2" s="144"/>
      <c r="C2" s="144"/>
      <c r="D2" s="144"/>
      <c r="E2" s="144"/>
      <c r="F2" s="167"/>
      <c r="G2" s="981" t="s">
        <v>330</v>
      </c>
      <c r="H2" s="981"/>
      <c r="I2" s="49"/>
    </row>
    <row r="3" spans="1:9" ht="13.5" customHeight="1">
      <c r="A3" s="144"/>
      <c r="B3" s="144"/>
      <c r="C3" s="144"/>
      <c r="D3" s="144"/>
      <c r="E3" s="144"/>
      <c r="F3" s="981" t="s">
        <v>276</v>
      </c>
      <c r="G3" s="981"/>
      <c r="H3" s="981"/>
      <c r="I3" s="49"/>
    </row>
    <row r="4" spans="1:9" ht="13.5" customHeight="1">
      <c r="A4" s="144"/>
      <c r="B4" s="144"/>
      <c r="C4" s="144"/>
      <c r="D4" s="144"/>
      <c r="E4" s="144"/>
      <c r="F4" s="981" t="s">
        <v>318</v>
      </c>
      <c r="G4" s="981"/>
      <c r="H4" s="981"/>
      <c r="I4" s="49"/>
    </row>
    <row r="5" spans="1:9" ht="20.25" customHeight="1">
      <c r="A5" s="144"/>
      <c r="B5" s="144"/>
      <c r="C5" s="144"/>
      <c r="D5" s="144"/>
      <c r="E5" s="144"/>
      <c r="F5" s="167"/>
      <c r="G5" s="981" t="s">
        <v>274</v>
      </c>
      <c r="H5" s="981"/>
      <c r="I5" s="49"/>
    </row>
    <row r="6" spans="1:9" ht="12.75" customHeight="1">
      <c r="A6" s="144"/>
      <c r="B6" s="144"/>
      <c r="C6" s="144"/>
      <c r="D6" s="144"/>
      <c r="E6" s="144"/>
      <c r="F6" s="167"/>
      <c r="G6" s="145"/>
      <c r="I6" s="49"/>
    </row>
    <row r="7" spans="1:8" ht="39.75" customHeight="1">
      <c r="A7" s="965" t="s">
        <v>493</v>
      </c>
      <c r="B7" s="990"/>
      <c r="C7" s="990"/>
      <c r="D7" s="990"/>
      <c r="E7" s="990"/>
      <c r="F7" s="990"/>
      <c r="G7" s="990"/>
      <c r="H7" s="990"/>
    </row>
    <row r="8" spans="1:8" ht="15.75">
      <c r="A8" s="1"/>
      <c r="B8" s="1"/>
      <c r="C8" s="1"/>
      <c r="D8" s="1"/>
      <c r="E8" s="1"/>
      <c r="F8" s="1"/>
      <c r="G8" s="1"/>
      <c r="H8" s="168" t="s">
        <v>211</v>
      </c>
    </row>
    <row r="9" spans="1:8" s="170" customFormat="1" ht="33" customHeight="1">
      <c r="A9" s="169" t="s">
        <v>0</v>
      </c>
      <c r="B9" s="169" t="s">
        <v>1</v>
      </c>
      <c r="C9" s="985" t="s">
        <v>119</v>
      </c>
      <c r="D9" s="985"/>
      <c r="E9" s="985"/>
      <c r="F9" s="15" t="s">
        <v>462</v>
      </c>
      <c r="G9" s="87" t="s">
        <v>463</v>
      </c>
      <c r="H9" s="169" t="s">
        <v>100</v>
      </c>
    </row>
    <row r="10" spans="1:8" s="170" customFormat="1" ht="12" customHeight="1">
      <c r="A10" s="169">
        <v>1</v>
      </c>
      <c r="B10" s="169">
        <v>2</v>
      </c>
      <c r="C10" s="987">
        <v>3</v>
      </c>
      <c r="D10" s="988"/>
      <c r="E10" s="989"/>
      <c r="F10" s="15">
        <v>4</v>
      </c>
      <c r="G10" s="15">
        <v>5</v>
      </c>
      <c r="H10" s="169">
        <v>6</v>
      </c>
    </row>
    <row r="11" spans="1:8" s="141" customFormat="1" ht="31.5" customHeight="1">
      <c r="A11" s="171" t="s">
        <v>120</v>
      </c>
      <c r="B11" s="172" t="s">
        <v>169</v>
      </c>
      <c r="C11" s="986" t="s">
        <v>331</v>
      </c>
      <c r="D11" s="986"/>
      <c r="E11" s="986"/>
      <c r="F11" s="173">
        <v>60</v>
      </c>
      <c r="G11" s="174">
        <f>G13</f>
        <v>0</v>
      </c>
      <c r="H11" s="175">
        <v>0</v>
      </c>
    </row>
    <row r="12" spans="1:8" ht="14.25" customHeight="1">
      <c r="A12" s="176"/>
      <c r="B12" s="177"/>
      <c r="C12" s="178"/>
      <c r="D12" s="179"/>
      <c r="E12" s="179"/>
      <c r="F12" s="180"/>
      <c r="G12" s="181"/>
      <c r="H12" s="182"/>
    </row>
    <row r="13" spans="1:8" s="183" customFormat="1" ht="38.25" customHeight="1">
      <c r="A13" s="984" t="s">
        <v>494</v>
      </c>
      <c r="B13" s="984"/>
      <c r="C13" s="984"/>
      <c r="D13" s="984"/>
      <c r="E13" s="984"/>
      <c r="F13" s="984"/>
      <c r="G13" s="984"/>
      <c r="H13" s="984"/>
    </row>
  </sheetData>
  <sheetProtection/>
  <mergeCells count="9">
    <mergeCell ref="A13:H13"/>
    <mergeCell ref="C9:E9"/>
    <mergeCell ref="C11:E11"/>
    <mergeCell ref="G2:H2"/>
    <mergeCell ref="G5:H5"/>
    <mergeCell ref="F3:H3"/>
    <mergeCell ref="C10:E10"/>
    <mergeCell ref="A7:H7"/>
    <mergeCell ref="F4:H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4.25390625" style="184" customWidth="1"/>
    <col min="2" max="2" width="44.25390625" style="1" customWidth="1"/>
    <col min="3" max="3" width="11.875" style="1" customWidth="1"/>
    <col min="4" max="4" width="18.375" style="1" customWidth="1"/>
    <col min="5" max="5" width="8.75390625" style="1" customWidth="1"/>
    <col min="6" max="6" width="12.125" style="1" customWidth="1"/>
    <col min="7" max="7" width="12.375" style="1" customWidth="1"/>
    <col min="8" max="16384" width="9.125" style="1" customWidth="1"/>
  </cols>
  <sheetData>
    <row r="1" spans="5:7" ht="13.5" customHeight="1">
      <c r="E1" s="981" t="s">
        <v>329</v>
      </c>
      <c r="F1" s="983"/>
      <c r="G1" s="983"/>
    </row>
    <row r="2" spans="5:7" ht="13.5" customHeight="1">
      <c r="E2" s="981" t="s">
        <v>276</v>
      </c>
      <c r="F2" s="983"/>
      <c r="G2" s="983"/>
    </row>
    <row r="3" spans="5:7" ht="13.5" customHeight="1">
      <c r="E3" s="981" t="s">
        <v>318</v>
      </c>
      <c r="F3" s="981"/>
      <c r="G3" s="981"/>
    </row>
    <row r="4" spans="5:7" ht="13.5" customHeight="1">
      <c r="E4" s="981" t="s">
        <v>325</v>
      </c>
      <c r="F4" s="983"/>
      <c r="G4" s="983"/>
    </row>
    <row r="5" spans="5:7" ht="15.75">
      <c r="E5" s="22"/>
      <c r="F5" s="185"/>
      <c r="G5" s="185"/>
    </row>
    <row r="6" spans="1:7" ht="39" customHeight="1">
      <c r="A6" s="995" t="s">
        <v>495</v>
      </c>
      <c r="B6" s="995"/>
      <c r="C6" s="995"/>
      <c r="D6" s="995"/>
      <c r="E6" s="995"/>
      <c r="F6" s="995"/>
      <c r="G6" s="995"/>
    </row>
    <row r="7" spans="3:7" ht="15.75">
      <c r="C7" s="996"/>
      <c r="D7" s="996"/>
      <c r="E7" s="996"/>
      <c r="G7" s="147" t="s">
        <v>211</v>
      </c>
    </row>
    <row r="8" spans="1:7" s="137" customFormat="1" ht="12.75">
      <c r="A8" s="997" t="s">
        <v>326</v>
      </c>
      <c r="B8" s="985" t="s">
        <v>101</v>
      </c>
      <c r="C8" s="999" t="s">
        <v>73</v>
      </c>
      <c r="D8" s="999" t="s">
        <v>2</v>
      </c>
      <c r="E8" s="999" t="s">
        <v>3</v>
      </c>
      <c r="F8" s="985" t="s">
        <v>462</v>
      </c>
      <c r="G8" s="1000" t="s">
        <v>463</v>
      </c>
    </row>
    <row r="9" spans="1:7" s="137" customFormat="1" ht="21" customHeight="1">
      <c r="A9" s="998"/>
      <c r="B9" s="985"/>
      <c r="C9" s="999"/>
      <c r="D9" s="999"/>
      <c r="E9" s="999"/>
      <c r="F9" s="985"/>
      <c r="G9" s="985"/>
    </row>
    <row r="10" spans="1:7" s="137" customFormat="1" ht="12.75">
      <c r="A10" s="16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15.75">
      <c r="A11" s="991" t="s">
        <v>327</v>
      </c>
      <c r="B11" s="991"/>
      <c r="C11" s="991"/>
      <c r="D11" s="991"/>
      <c r="E11" s="991"/>
      <c r="F11" s="991"/>
      <c r="G11" s="992"/>
    </row>
    <row r="12" spans="1:7" s="190" customFormat="1" ht="20.25" customHeight="1">
      <c r="A12" s="186" t="s">
        <v>5</v>
      </c>
      <c r="B12" s="187" t="s">
        <v>44</v>
      </c>
      <c r="C12" s="188" t="s">
        <v>45</v>
      </c>
      <c r="D12" s="188" t="s">
        <v>414</v>
      </c>
      <c r="E12" s="188"/>
      <c r="F12" s="188" t="s">
        <v>102</v>
      </c>
      <c r="G12" s="189" t="s">
        <v>102</v>
      </c>
    </row>
    <row r="13" spans="1:7" ht="16.5" customHeight="1">
      <c r="A13" s="191"/>
      <c r="B13" s="192" t="s">
        <v>103</v>
      </c>
      <c r="C13" s="193" t="s">
        <v>45</v>
      </c>
      <c r="D13" s="193" t="s">
        <v>414</v>
      </c>
      <c r="E13" s="194"/>
      <c r="F13" s="194">
        <v>1</v>
      </c>
      <c r="G13" s="195">
        <v>1</v>
      </c>
    </row>
    <row r="14" spans="1:7" ht="15.75" customHeight="1">
      <c r="A14" s="191"/>
      <c r="B14" s="196" t="s">
        <v>104</v>
      </c>
      <c r="C14" s="32" t="s">
        <v>45</v>
      </c>
      <c r="D14" s="32" t="s">
        <v>414</v>
      </c>
      <c r="E14" s="197">
        <v>120</v>
      </c>
      <c r="F14" s="198">
        <f>'Пр.3 Показатели расх. вед.'!H15</f>
        <v>1534.454</v>
      </c>
      <c r="G14" s="198">
        <f>'Пр.3 Показатели расх. вед.'!I15</f>
        <v>1508.762</v>
      </c>
    </row>
    <row r="15" spans="1:7" ht="17.25" customHeight="1">
      <c r="A15" s="191"/>
      <c r="B15" s="199" t="s">
        <v>105</v>
      </c>
      <c r="C15" s="200" t="s">
        <v>45</v>
      </c>
      <c r="D15" s="200" t="s">
        <v>414</v>
      </c>
      <c r="E15" s="201">
        <v>121</v>
      </c>
      <c r="F15" s="165">
        <v>1181.9</v>
      </c>
      <c r="G15" s="166">
        <v>1181.7</v>
      </c>
    </row>
    <row r="16" spans="1:7" ht="61.5" customHeight="1">
      <c r="A16" s="202" t="s">
        <v>13</v>
      </c>
      <c r="B16" s="914" t="s">
        <v>476</v>
      </c>
      <c r="C16" s="915" t="s">
        <v>6</v>
      </c>
      <c r="D16" s="915" t="s">
        <v>475</v>
      </c>
      <c r="E16" s="911"/>
      <c r="F16" s="916" t="s">
        <v>102</v>
      </c>
      <c r="G16" s="917" t="s">
        <v>102</v>
      </c>
    </row>
    <row r="17" spans="1:7" ht="17.25" customHeight="1">
      <c r="A17" s="202"/>
      <c r="B17" s="192" t="s">
        <v>103</v>
      </c>
      <c r="C17" s="910" t="s">
        <v>6</v>
      </c>
      <c r="D17" s="910" t="s">
        <v>475</v>
      </c>
      <c r="E17" s="911"/>
      <c r="F17" s="918">
        <v>1</v>
      </c>
      <c r="G17" s="919">
        <v>1</v>
      </c>
    </row>
    <row r="18" spans="1:7" ht="17.25" customHeight="1">
      <c r="A18" s="202"/>
      <c r="B18" s="196" t="s">
        <v>104</v>
      </c>
      <c r="C18" s="910" t="s">
        <v>6</v>
      </c>
      <c r="D18" s="910" t="s">
        <v>475</v>
      </c>
      <c r="E18" s="911">
        <v>120</v>
      </c>
      <c r="F18" s="912">
        <v>215.4</v>
      </c>
      <c r="G18" s="913">
        <v>213.8</v>
      </c>
    </row>
    <row r="19" spans="1:7" ht="17.25" customHeight="1">
      <c r="A19" s="191"/>
      <c r="B19" s="199" t="s">
        <v>105</v>
      </c>
      <c r="C19" s="910" t="s">
        <v>6</v>
      </c>
      <c r="D19" s="910" t="s">
        <v>475</v>
      </c>
      <c r="E19" s="911">
        <v>121</v>
      </c>
      <c r="F19" s="912">
        <v>165.5</v>
      </c>
      <c r="G19" s="913">
        <v>165.1</v>
      </c>
    </row>
    <row r="20" spans="1:7" s="190" customFormat="1" ht="34.5" customHeight="1">
      <c r="A20" s="202" t="s">
        <v>46</v>
      </c>
      <c r="B20" s="187" t="s">
        <v>42</v>
      </c>
      <c r="C20" s="188" t="s">
        <v>6</v>
      </c>
      <c r="D20" s="188" t="s">
        <v>415</v>
      </c>
      <c r="E20" s="188"/>
      <c r="F20" s="203" t="s">
        <v>102</v>
      </c>
      <c r="G20" s="204" t="s">
        <v>102</v>
      </c>
    </row>
    <row r="21" spans="1:7" ht="16.5" customHeight="1">
      <c r="A21" s="191"/>
      <c r="B21" s="192" t="s">
        <v>103</v>
      </c>
      <c r="C21" s="193" t="s">
        <v>6</v>
      </c>
      <c r="D21" s="193" t="s">
        <v>415</v>
      </c>
      <c r="E21" s="194"/>
      <c r="F21" s="194">
        <v>1</v>
      </c>
      <c r="G21" s="195">
        <v>1</v>
      </c>
    </row>
    <row r="22" spans="1:7" ht="15.75" customHeight="1">
      <c r="A22" s="191"/>
      <c r="B22" s="196" t="s">
        <v>104</v>
      </c>
      <c r="C22" s="32" t="s">
        <v>6</v>
      </c>
      <c r="D22" s="32" t="s">
        <v>415</v>
      </c>
      <c r="E22" s="197">
        <v>120</v>
      </c>
      <c r="F22" s="198">
        <f>'Пр.3 Показатели расх. вед.'!H29</f>
        <v>1969.665</v>
      </c>
      <c r="G22" s="205">
        <f>'Пр.3 Показатели расх. вед.'!I29</f>
        <v>1463.131</v>
      </c>
    </row>
    <row r="23" spans="1:7" ht="18.75" customHeight="1">
      <c r="A23" s="206"/>
      <c r="B23" s="199" t="s">
        <v>105</v>
      </c>
      <c r="C23" s="200" t="s">
        <v>6</v>
      </c>
      <c r="D23" s="200" t="s">
        <v>415</v>
      </c>
      <c r="E23" s="201">
        <v>121</v>
      </c>
      <c r="F23" s="165">
        <f>'II Расходы'!H33</f>
        <v>1512.8</v>
      </c>
      <c r="G23" s="166">
        <v>1126.7</v>
      </c>
    </row>
    <row r="24" spans="1:7" ht="15.75">
      <c r="A24" s="993" t="s">
        <v>328</v>
      </c>
      <c r="B24" s="993"/>
      <c r="C24" s="993"/>
      <c r="D24" s="993"/>
      <c r="E24" s="993"/>
      <c r="F24" s="993"/>
      <c r="G24" s="994"/>
    </row>
    <row r="25" spans="1:7" s="190" customFormat="1" ht="47.25">
      <c r="A25" s="202" t="s">
        <v>19</v>
      </c>
      <c r="B25" s="187" t="s">
        <v>43</v>
      </c>
      <c r="C25" s="188" t="s">
        <v>14</v>
      </c>
      <c r="D25" s="188" t="s">
        <v>420</v>
      </c>
      <c r="E25" s="203"/>
      <c r="F25" s="203" t="s">
        <v>102</v>
      </c>
      <c r="G25" s="204" t="s">
        <v>102</v>
      </c>
    </row>
    <row r="26" spans="1:7" ht="15.75">
      <c r="A26" s="191"/>
      <c r="B26" s="192" t="s">
        <v>103</v>
      </c>
      <c r="C26" s="193" t="s">
        <v>14</v>
      </c>
      <c r="D26" s="193" t="s">
        <v>420</v>
      </c>
      <c r="E26" s="194"/>
      <c r="F26" s="194">
        <v>17</v>
      </c>
      <c r="G26" s="195">
        <v>11</v>
      </c>
    </row>
    <row r="27" spans="1:7" ht="15.75">
      <c r="A27" s="191"/>
      <c r="B27" s="196" t="s">
        <v>104</v>
      </c>
      <c r="C27" s="32" t="s">
        <v>14</v>
      </c>
      <c r="D27" s="32" t="s">
        <v>420</v>
      </c>
      <c r="E27" s="197">
        <v>120</v>
      </c>
      <c r="F27" s="198">
        <f>'II Расходы'!H50</f>
        <v>16761.304</v>
      </c>
      <c r="G27" s="205">
        <f>'II Расходы'!I50</f>
        <v>16323.619999999999</v>
      </c>
    </row>
    <row r="28" spans="1:7" ht="15.75">
      <c r="A28" s="191"/>
      <c r="B28" s="207" t="s">
        <v>105</v>
      </c>
      <c r="C28" s="116" t="s">
        <v>14</v>
      </c>
      <c r="D28" s="116" t="s">
        <v>420</v>
      </c>
      <c r="E28" s="208">
        <v>121</v>
      </c>
      <c r="F28" s="161">
        <f>'II Расходы'!H51</f>
        <v>12819.948</v>
      </c>
      <c r="G28" s="162">
        <f>'II Расходы'!I51</f>
        <v>12819.946</v>
      </c>
    </row>
    <row r="29" spans="1:7" s="190" customFormat="1" ht="33" customHeight="1">
      <c r="A29" s="202" t="s">
        <v>320</v>
      </c>
      <c r="B29" s="209" t="s">
        <v>106</v>
      </c>
      <c r="C29" s="188" t="s">
        <v>14</v>
      </c>
      <c r="D29" s="188" t="s">
        <v>124</v>
      </c>
      <c r="E29" s="188"/>
      <c r="F29" s="203" t="s">
        <v>102</v>
      </c>
      <c r="G29" s="204" t="s">
        <v>102</v>
      </c>
    </row>
    <row r="30" spans="1:7" ht="17.25" customHeight="1">
      <c r="A30" s="191"/>
      <c r="B30" s="192" t="s">
        <v>103</v>
      </c>
      <c r="C30" s="193" t="s">
        <v>14</v>
      </c>
      <c r="D30" s="193" t="s">
        <v>124</v>
      </c>
      <c r="E30" s="194"/>
      <c r="F30" s="194">
        <v>2</v>
      </c>
      <c r="G30" s="195">
        <v>2</v>
      </c>
    </row>
    <row r="31" spans="1:7" ht="17.25" customHeight="1">
      <c r="A31" s="191"/>
      <c r="B31" s="196" t="s">
        <v>104</v>
      </c>
      <c r="C31" s="32" t="s">
        <v>14</v>
      </c>
      <c r="D31" s="32" t="s">
        <v>124</v>
      </c>
      <c r="E31" s="197">
        <v>120</v>
      </c>
      <c r="F31" s="198">
        <f>'II Расходы'!H80</f>
        <v>2031.218</v>
      </c>
      <c r="G31" s="205">
        <f>'II Расходы'!I80</f>
        <v>1844.355</v>
      </c>
    </row>
    <row r="32" spans="1:7" ht="17.25" customHeight="1">
      <c r="A32" s="206"/>
      <c r="B32" s="199" t="s">
        <v>105</v>
      </c>
      <c r="C32" s="200" t="s">
        <v>14</v>
      </c>
      <c r="D32" s="200" t="s">
        <v>124</v>
      </c>
      <c r="E32" s="201">
        <v>121</v>
      </c>
      <c r="F32" s="165">
        <f>'II Расходы'!H81</f>
        <v>1560.075</v>
      </c>
      <c r="G32" s="166">
        <f>'II Расходы'!I81</f>
        <v>1426.174</v>
      </c>
    </row>
    <row r="33" spans="1:7" ht="15.75">
      <c r="A33" s="210"/>
      <c r="B33" s="211"/>
      <c r="C33" s="210"/>
      <c r="D33" s="212"/>
      <c r="E33" s="212"/>
      <c r="F33" s="212"/>
      <c r="G33" s="212"/>
    </row>
    <row r="34" spans="1:7" ht="15.75">
      <c r="A34" s="48"/>
      <c r="B34" s="48"/>
      <c r="C34" s="48"/>
      <c r="D34" s="48"/>
      <c r="E34" s="48"/>
      <c r="F34" s="48"/>
      <c r="G34" s="48"/>
    </row>
    <row r="35" spans="1:4" ht="15.75">
      <c r="A35" s="133"/>
      <c r="B35" s="21"/>
      <c r="C35" s="21"/>
      <c r="D35" s="5"/>
    </row>
    <row r="36" spans="1:7" ht="15.75">
      <c r="A36" s="956"/>
      <c r="B36" s="956"/>
      <c r="C36" s="956"/>
      <c r="D36" s="956"/>
      <c r="E36" s="956"/>
      <c r="F36" s="956"/>
      <c r="G36" s="956"/>
    </row>
    <row r="37" spans="1:7" ht="15.75">
      <c r="A37" s="210"/>
      <c r="B37" s="211"/>
      <c r="C37" s="210"/>
      <c r="D37" s="212"/>
      <c r="E37" s="212"/>
      <c r="F37" s="212"/>
      <c r="G37" s="212"/>
    </row>
    <row r="38" spans="1:7" ht="15.75">
      <c r="A38" s="210"/>
      <c r="B38" s="211"/>
      <c r="C38" s="210"/>
      <c r="D38" s="212"/>
      <c r="E38" s="212"/>
      <c r="F38" s="212"/>
      <c r="G38" s="212"/>
    </row>
    <row r="39" spans="1:7" ht="15.75">
      <c r="A39" s="210"/>
      <c r="B39" s="211"/>
      <c r="C39" s="210"/>
      <c r="D39" s="212"/>
      <c r="E39" s="212"/>
      <c r="F39" s="212"/>
      <c r="G39" s="212"/>
    </row>
    <row r="40" spans="1:7" ht="15.75">
      <c r="A40" s="210"/>
      <c r="B40" s="211"/>
      <c r="C40" s="210"/>
      <c r="D40" s="212"/>
      <c r="E40" s="212"/>
      <c r="F40" s="212"/>
      <c r="G40" s="212"/>
    </row>
    <row r="41" spans="1:7" ht="15.75">
      <c r="A41" s="210"/>
      <c r="B41" s="211"/>
      <c r="C41" s="210"/>
      <c r="D41" s="212"/>
      <c r="E41" s="212"/>
      <c r="F41" s="212"/>
      <c r="G41" s="212"/>
    </row>
    <row r="42" spans="1:7" ht="15.75">
      <c r="A42" s="210"/>
      <c r="B42" s="211"/>
      <c r="C42" s="210"/>
      <c r="D42" s="212"/>
      <c r="E42" s="212"/>
      <c r="F42" s="212"/>
      <c r="G42" s="212"/>
    </row>
    <row r="43" spans="1:7" ht="15.75">
      <c r="A43" s="210"/>
      <c r="B43" s="211"/>
      <c r="C43" s="210"/>
      <c r="D43" s="212"/>
      <c r="E43" s="212"/>
      <c r="F43" s="212"/>
      <c r="G43" s="212"/>
    </row>
    <row r="44" spans="1:7" ht="15.75">
      <c r="A44" s="210"/>
      <c r="B44" s="211"/>
      <c r="C44" s="210"/>
      <c r="D44" s="212"/>
      <c r="E44" s="212"/>
      <c r="F44" s="212"/>
      <c r="G44" s="212"/>
    </row>
    <row r="45" spans="1:7" ht="15.75">
      <c r="A45" s="210"/>
      <c r="B45" s="211"/>
      <c r="C45" s="210"/>
      <c r="D45" s="212"/>
      <c r="E45" s="212"/>
      <c r="F45" s="212"/>
      <c r="G45" s="212"/>
    </row>
    <row r="46" spans="1:7" ht="15.75">
      <c r="A46" s="210"/>
      <c r="B46" s="211"/>
      <c r="C46" s="210"/>
      <c r="D46" s="212"/>
      <c r="E46" s="212"/>
      <c r="F46" s="212"/>
      <c r="G46" s="212"/>
    </row>
    <row r="47" spans="1:7" ht="15.75">
      <c r="A47" s="210"/>
      <c r="B47" s="211"/>
      <c r="C47" s="210"/>
      <c r="D47" s="212"/>
      <c r="E47" s="212"/>
      <c r="F47" s="212"/>
      <c r="G47" s="212"/>
    </row>
    <row r="48" spans="1:7" ht="15.75">
      <c r="A48" s="210"/>
      <c r="B48" s="211"/>
      <c r="C48" s="210"/>
      <c r="D48" s="212"/>
      <c r="E48" s="212"/>
      <c r="F48" s="212"/>
      <c r="G48" s="212"/>
    </row>
    <row r="49" spans="1:7" ht="15.75">
      <c r="A49" s="210"/>
      <c r="B49" s="211"/>
      <c r="C49" s="210"/>
      <c r="D49" s="212"/>
      <c r="E49" s="212"/>
      <c r="F49" s="212"/>
      <c r="G49" s="212"/>
    </row>
    <row r="50" spans="1:7" ht="15.75">
      <c r="A50" s="210"/>
      <c r="B50" s="211"/>
      <c r="C50" s="210"/>
      <c r="D50" s="212"/>
      <c r="E50" s="212"/>
      <c r="F50" s="212"/>
      <c r="G50" s="212"/>
    </row>
    <row r="51" spans="1:7" ht="15.75">
      <c r="A51" s="210"/>
      <c r="B51" s="211"/>
      <c r="C51" s="210"/>
      <c r="D51" s="212"/>
      <c r="E51" s="212"/>
      <c r="F51" s="212"/>
      <c r="G51" s="212"/>
    </row>
    <row r="52" spans="1:7" ht="15.75">
      <c r="A52" s="210"/>
      <c r="B52" s="211"/>
      <c r="C52" s="210"/>
      <c r="D52" s="212"/>
      <c r="E52" s="212"/>
      <c r="F52" s="212"/>
      <c r="G52" s="212"/>
    </row>
    <row r="53" spans="1:7" ht="15.75">
      <c r="A53" s="210"/>
      <c r="B53" s="211"/>
      <c r="C53" s="210"/>
      <c r="D53" s="212"/>
      <c r="E53" s="212"/>
      <c r="F53" s="212"/>
      <c r="G53" s="212"/>
    </row>
    <row r="54" spans="1:7" ht="15.75">
      <c r="A54" s="210"/>
      <c r="B54" s="211"/>
      <c r="C54" s="210"/>
      <c r="D54" s="212"/>
      <c r="E54" s="212"/>
      <c r="F54" s="212"/>
      <c r="G54" s="212"/>
    </row>
    <row r="55" spans="1:7" ht="15.75">
      <c r="A55" s="210"/>
      <c r="B55" s="211"/>
      <c r="C55" s="210"/>
      <c r="D55" s="212"/>
      <c r="E55" s="212"/>
      <c r="F55" s="212"/>
      <c r="G55" s="212"/>
    </row>
    <row r="56" spans="1:7" ht="15.75">
      <c r="A56" s="210"/>
      <c r="B56" s="211"/>
      <c r="C56" s="210"/>
      <c r="D56" s="212"/>
      <c r="E56" s="212"/>
      <c r="F56" s="212"/>
      <c r="G56" s="212"/>
    </row>
    <row r="57" spans="1:7" ht="15.75">
      <c r="A57" s="210"/>
      <c r="B57" s="211"/>
      <c r="C57" s="210"/>
      <c r="D57" s="212"/>
      <c r="E57" s="212"/>
      <c r="F57" s="212"/>
      <c r="G57" s="212"/>
    </row>
    <row r="58" spans="1:7" ht="15.75">
      <c r="A58" s="210"/>
      <c r="B58" s="211"/>
      <c r="C58" s="210"/>
      <c r="D58" s="212"/>
      <c r="E58" s="212"/>
      <c r="F58" s="212"/>
      <c r="G58" s="212"/>
    </row>
    <row r="59" spans="1:7" ht="15.75">
      <c r="A59" s="210"/>
      <c r="B59" s="211"/>
      <c r="C59" s="210"/>
      <c r="D59" s="212"/>
      <c r="E59" s="212"/>
      <c r="F59" s="212"/>
      <c r="G59" s="212"/>
    </row>
    <row r="60" spans="1:7" ht="15.75">
      <c r="A60" s="210"/>
      <c r="B60" s="211"/>
      <c r="C60" s="210"/>
      <c r="D60" s="212"/>
      <c r="E60" s="212"/>
      <c r="F60" s="212"/>
      <c r="G60" s="212"/>
    </row>
    <row r="61" spans="1:7" ht="15.75">
      <c r="A61" s="210"/>
      <c r="B61" s="211"/>
      <c r="C61" s="210"/>
      <c r="D61" s="212"/>
      <c r="E61" s="212"/>
      <c r="F61" s="212"/>
      <c r="G61" s="212"/>
    </row>
    <row r="62" spans="1:7" ht="15.75">
      <c r="A62" s="210"/>
      <c r="B62" s="211"/>
      <c r="C62" s="210"/>
      <c r="D62" s="212"/>
      <c r="E62" s="212"/>
      <c r="F62" s="212"/>
      <c r="G62" s="212"/>
    </row>
    <row r="63" spans="1:7" ht="15.75">
      <c r="A63" s="210"/>
      <c r="B63" s="211"/>
      <c r="C63" s="210"/>
      <c r="D63" s="212"/>
      <c r="E63" s="212"/>
      <c r="F63" s="212"/>
      <c r="G63" s="212"/>
    </row>
    <row r="64" spans="1:7" ht="15.75">
      <c r="A64" s="210"/>
      <c r="B64" s="211"/>
      <c r="C64" s="212"/>
      <c r="D64" s="212"/>
      <c r="E64" s="212"/>
      <c r="F64" s="212"/>
      <c r="G64" s="212"/>
    </row>
    <row r="65" spans="1:7" ht="15.75">
      <c r="A65" s="210"/>
      <c r="B65" s="211"/>
      <c r="C65" s="212"/>
      <c r="D65" s="212"/>
      <c r="E65" s="212"/>
      <c r="F65" s="212"/>
      <c r="G65" s="212"/>
    </row>
    <row r="66" spans="1:7" ht="15.75">
      <c r="A66" s="210"/>
      <c r="B66" s="211"/>
      <c r="C66" s="212"/>
      <c r="D66" s="212"/>
      <c r="E66" s="212"/>
      <c r="F66" s="212"/>
      <c r="G66" s="212"/>
    </row>
    <row r="67" spans="1:7" ht="15.75">
      <c r="A67" s="210"/>
      <c r="B67" s="211"/>
      <c r="C67" s="212"/>
      <c r="D67" s="212"/>
      <c r="E67" s="212"/>
      <c r="F67" s="212"/>
      <c r="G67" s="212"/>
    </row>
    <row r="68" spans="1:7" ht="15.75">
      <c r="A68" s="210"/>
      <c r="B68" s="211"/>
      <c r="C68" s="212"/>
      <c r="D68" s="212"/>
      <c r="E68" s="212"/>
      <c r="F68" s="212"/>
      <c r="G68" s="212"/>
    </row>
    <row r="69" spans="1:7" ht="15.75">
      <c r="A69" s="210"/>
      <c r="B69" s="211"/>
      <c r="C69" s="212"/>
      <c r="D69" s="212"/>
      <c r="E69" s="212"/>
      <c r="F69" s="212"/>
      <c r="G69" s="212"/>
    </row>
    <row r="70" spans="1:7" ht="15.75">
      <c r="A70" s="210"/>
      <c r="B70" s="211"/>
      <c r="C70" s="212"/>
      <c r="D70" s="212"/>
      <c r="E70" s="212"/>
      <c r="F70" s="212"/>
      <c r="G70" s="212"/>
    </row>
    <row r="71" spans="1:7" ht="15.75">
      <c r="A71" s="210"/>
      <c r="B71" s="211"/>
      <c r="C71" s="212"/>
      <c r="D71" s="212"/>
      <c r="E71" s="212"/>
      <c r="F71" s="212"/>
      <c r="G71" s="212"/>
    </row>
    <row r="72" spans="1:7" ht="15.75">
      <c r="A72" s="210"/>
      <c r="B72" s="211"/>
      <c r="C72" s="212"/>
      <c r="D72" s="212"/>
      <c r="E72" s="212"/>
      <c r="F72" s="212"/>
      <c r="G72" s="212"/>
    </row>
    <row r="73" spans="1:7" ht="15.75">
      <c r="A73" s="210"/>
      <c r="B73" s="211"/>
      <c r="C73" s="212"/>
      <c r="D73" s="212"/>
      <c r="E73" s="212"/>
      <c r="F73" s="212"/>
      <c r="G73" s="212"/>
    </row>
    <row r="74" spans="1:7" ht="15.75">
      <c r="A74" s="210"/>
      <c r="B74" s="211"/>
      <c r="C74" s="212"/>
      <c r="D74" s="212"/>
      <c r="E74" s="212"/>
      <c r="F74" s="212"/>
      <c r="G74" s="212"/>
    </row>
    <row r="75" spans="1:7" ht="15.75">
      <c r="A75" s="210"/>
      <c r="B75" s="211"/>
      <c r="C75" s="212"/>
      <c r="D75" s="212"/>
      <c r="E75" s="212"/>
      <c r="F75" s="212"/>
      <c r="G75" s="212"/>
    </row>
    <row r="76" spans="1:7" ht="15.75">
      <c r="A76" s="210"/>
      <c r="B76" s="211"/>
      <c r="C76" s="212"/>
      <c r="D76" s="212"/>
      <c r="E76" s="212"/>
      <c r="F76" s="212"/>
      <c r="G76" s="212"/>
    </row>
    <row r="77" spans="1:7" ht="15.75">
      <c r="A77" s="210"/>
      <c r="B77" s="211"/>
      <c r="C77" s="212"/>
      <c r="D77" s="212"/>
      <c r="E77" s="212"/>
      <c r="F77" s="212"/>
      <c r="G77" s="212"/>
    </row>
    <row r="78" spans="1:7" ht="15.75">
      <c r="A78" s="210"/>
      <c r="B78" s="211"/>
      <c r="C78" s="212"/>
      <c r="D78" s="212"/>
      <c r="E78" s="212"/>
      <c r="F78" s="212"/>
      <c r="G78" s="212"/>
    </row>
    <row r="79" spans="1:7" ht="15.75">
      <c r="A79" s="210"/>
      <c r="B79" s="211"/>
      <c r="C79" s="212"/>
      <c r="D79" s="212"/>
      <c r="E79" s="212"/>
      <c r="F79" s="212"/>
      <c r="G79" s="212"/>
    </row>
    <row r="80" spans="1:7" ht="15.75">
      <c r="A80" s="210"/>
      <c r="B80" s="211"/>
      <c r="C80" s="212"/>
      <c r="D80" s="212"/>
      <c r="E80" s="212"/>
      <c r="F80" s="212"/>
      <c r="G80" s="212"/>
    </row>
    <row r="81" spans="1:7" ht="15.75">
      <c r="A81" s="210"/>
      <c r="B81" s="211"/>
      <c r="C81" s="212"/>
      <c r="D81" s="212"/>
      <c r="E81" s="212"/>
      <c r="F81" s="212"/>
      <c r="G81" s="212"/>
    </row>
    <row r="82" spans="1:7" ht="15.75">
      <c r="A82" s="210"/>
      <c r="B82" s="211"/>
      <c r="C82" s="212"/>
      <c r="D82" s="212"/>
      <c r="E82" s="212"/>
      <c r="F82" s="212"/>
      <c r="G82" s="212"/>
    </row>
    <row r="83" spans="1:7" ht="15.75">
      <c r="A83" s="210"/>
      <c r="B83" s="211"/>
      <c r="C83" s="212"/>
      <c r="D83" s="212"/>
      <c r="E83" s="212"/>
      <c r="F83" s="212"/>
      <c r="G83" s="212"/>
    </row>
    <row r="84" spans="1:7" ht="15.75">
      <c r="A84" s="210"/>
      <c r="B84" s="211"/>
      <c r="C84" s="212"/>
      <c r="D84" s="212"/>
      <c r="E84" s="212"/>
      <c r="F84" s="212"/>
      <c r="G84" s="212"/>
    </row>
    <row r="85" spans="1:7" ht="15.75">
      <c r="A85" s="210"/>
      <c r="B85" s="211"/>
      <c r="C85" s="212"/>
      <c r="D85" s="212"/>
      <c r="E85" s="212"/>
      <c r="F85" s="212"/>
      <c r="G85" s="212"/>
    </row>
    <row r="86" spans="1:7" ht="15.75">
      <c r="A86" s="210"/>
      <c r="B86" s="211"/>
      <c r="C86" s="212"/>
      <c r="D86" s="212"/>
      <c r="E86" s="212"/>
      <c r="F86" s="212"/>
      <c r="G86" s="212"/>
    </row>
    <row r="87" spans="1:7" ht="15.75">
      <c r="A87" s="210"/>
      <c r="B87" s="211"/>
      <c r="C87" s="212"/>
      <c r="D87" s="212"/>
      <c r="E87" s="212"/>
      <c r="F87" s="212"/>
      <c r="G87" s="212"/>
    </row>
    <row r="88" spans="1:7" ht="15.75">
      <c r="A88" s="210"/>
      <c r="B88" s="211"/>
      <c r="C88" s="212"/>
      <c r="D88" s="212"/>
      <c r="E88" s="212"/>
      <c r="F88" s="212"/>
      <c r="G88" s="212"/>
    </row>
    <row r="89" spans="1:7" ht="15.75">
      <c r="A89" s="210"/>
      <c r="B89" s="211"/>
      <c r="C89" s="212"/>
      <c r="D89" s="212"/>
      <c r="E89" s="212"/>
      <c r="F89" s="212"/>
      <c r="G89" s="212"/>
    </row>
    <row r="90" spans="1:7" ht="15.75">
      <c r="A90" s="210"/>
      <c r="B90" s="211"/>
      <c r="C90" s="212"/>
      <c r="D90" s="212"/>
      <c r="E90" s="212"/>
      <c r="F90" s="212"/>
      <c r="G90" s="212"/>
    </row>
    <row r="91" spans="1:7" ht="15.75">
      <c r="A91" s="210"/>
      <c r="B91" s="211"/>
      <c r="C91" s="212"/>
      <c r="D91" s="212"/>
      <c r="E91" s="212"/>
      <c r="F91" s="212"/>
      <c r="G91" s="212"/>
    </row>
    <row r="92" spans="1:7" ht="15.75">
      <c r="A92" s="210"/>
      <c r="B92" s="211"/>
      <c r="C92" s="212"/>
      <c r="D92" s="212"/>
      <c r="E92" s="212"/>
      <c r="F92" s="212"/>
      <c r="G92" s="212"/>
    </row>
    <row r="93" spans="1:7" ht="15.75">
      <c r="A93" s="210"/>
      <c r="B93" s="211"/>
      <c r="C93" s="212"/>
      <c r="D93" s="212"/>
      <c r="E93" s="212"/>
      <c r="F93" s="212"/>
      <c r="G93" s="212"/>
    </row>
    <row r="94" spans="1:7" ht="15.75">
      <c r="A94" s="210"/>
      <c r="B94" s="211"/>
      <c r="C94" s="212"/>
      <c r="D94" s="212"/>
      <c r="E94" s="212"/>
      <c r="F94" s="212"/>
      <c r="G94" s="212"/>
    </row>
    <row r="95" spans="1:7" ht="15.75">
      <c r="A95" s="210"/>
      <c r="B95" s="211"/>
      <c r="C95" s="212"/>
      <c r="D95" s="212"/>
      <c r="E95" s="212"/>
      <c r="F95" s="212"/>
      <c r="G95" s="212"/>
    </row>
    <row r="96" spans="1:7" ht="15.75">
      <c r="A96" s="210"/>
      <c r="B96" s="211"/>
      <c r="C96" s="212"/>
      <c r="D96" s="212"/>
      <c r="E96" s="212"/>
      <c r="F96" s="212"/>
      <c r="G96" s="212"/>
    </row>
    <row r="97" spans="1:7" ht="15.75">
      <c r="A97" s="210"/>
      <c r="B97" s="211"/>
      <c r="C97" s="212"/>
      <c r="D97" s="212"/>
      <c r="E97" s="212"/>
      <c r="F97" s="212"/>
      <c r="G97" s="212"/>
    </row>
    <row r="98" spans="1:7" ht="15.75">
      <c r="A98" s="210"/>
      <c r="B98" s="211"/>
      <c r="C98" s="212"/>
      <c r="D98" s="212"/>
      <c r="E98" s="212"/>
      <c r="F98" s="212"/>
      <c r="G98" s="212"/>
    </row>
    <row r="99" spans="1:7" ht="15.75">
      <c r="A99" s="210"/>
      <c r="B99" s="211"/>
      <c r="C99" s="212"/>
      <c r="D99" s="212"/>
      <c r="E99" s="212"/>
      <c r="F99" s="212"/>
      <c r="G99" s="212"/>
    </row>
    <row r="100" spans="1:7" ht="15.75">
      <c r="A100" s="210"/>
      <c r="B100" s="211"/>
      <c r="C100" s="212"/>
      <c r="D100" s="212"/>
      <c r="E100" s="212"/>
      <c r="F100" s="212"/>
      <c r="G100" s="212"/>
    </row>
    <row r="101" spans="1:7" ht="15.75">
      <c r="A101" s="210"/>
      <c r="B101" s="211"/>
      <c r="C101" s="212"/>
      <c r="D101" s="212"/>
      <c r="E101" s="212"/>
      <c r="F101" s="212"/>
      <c r="G101" s="212"/>
    </row>
    <row r="102" spans="1:7" ht="15.75">
      <c r="A102" s="210"/>
      <c r="B102" s="211"/>
      <c r="C102" s="212"/>
      <c r="D102" s="212"/>
      <c r="E102" s="212"/>
      <c r="F102" s="212"/>
      <c r="G102" s="212"/>
    </row>
    <row r="103" spans="1:7" ht="15.75">
      <c r="A103" s="210"/>
      <c r="B103" s="211"/>
      <c r="C103" s="212"/>
      <c r="D103" s="212"/>
      <c r="E103" s="212"/>
      <c r="F103" s="212"/>
      <c r="G103" s="212"/>
    </row>
    <row r="104" spans="1:7" ht="15.75">
      <c r="A104" s="210"/>
      <c r="B104" s="211"/>
      <c r="C104" s="212"/>
      <c r="D104" s="212"/>
      <c r="E104" s="212"/>
      <c r="F104" s="212"/>
      <c r="G104" s="212"/>
    </row>
    <row r="105" spans="1:7" ht="15.75">
      <c r="A105" s="210"/>
      <c r="B105" s="211"/>
      <c r="C105" s="212"/>
      <c r="D105" s="212"/>
      <c r="E105" s="212"/>
      <c r="F105" s="212"/>
      <c r="G105" s="212"/>
    </row>
    <row r="106" spans="1:7" ht="15.75">
      <c r="A106" s="210"/>
      <c r="B106" s="211"/>
      <c r="C106" s="212"/>
      <c r="D106" s="212"/>
      <c r="E106" s="212"/>
      <c r="F106" s="212"/>
      <c r="G106" s="212"/>
    </row>
    <row r="107" spans="1:7" ht="15.75">
      <c r="A107" s="210"/>
      <c r="B107" s="211"/>
      <c r="C107" s="212"/>
      <c r="D107" s="212"/>
      <c r="E107" s="212"/>
      <c r="F107" s="212"/>
      <c r="G107" s="212"/>
    </row>
    <row r="108" spans="1:7" ht="15.75">
      <c r="A108" s="210"/>
      <c r="B108" s="211"/>
      <c r="C108" s="212"/>
      <c r="D108" s="212"/>
      <c r="E108" s="212"/>
      <c r="F108" s="212"/>
      <c r="G108" s="212"/>
    </row>
    <row r="109" spans="1:7" ht="15.75">
      <c r="A109" s="210"/>
      <c r="B109" s="211"/>
      <c r="C109" s="212"/>
      <c r="D109" s="212"/>
      <c r="E109" s="212"/>
      <c r="F109" s="212"/>
      <c r="G109" s="212"/>
    </row>
    <row r="110" spans="1:7" ht="15.75">
      <c r="A110" s="210"/>
      <c r="B110" s="211"/>
      <c r="C110" s="212"/>
      <c r="D110" s="212"/>
      <c r="E110" s="212"/>
      <c r="F110" s="212"/>
      <c r="G110" s="212"/>
    </row>
    <row r="111" spans="1:7" ht="15.75">
      <c r="A111" s="210"/>
      <c r="B111" s="211"/>
      <c r="C111" s="212"/>
      <c r="D111" s="212"/>
      <c r="E111" s="212"/>
      <c r="F111" s="212"/>
      <c r="G111" s="212"/>
    </row>
    <row r="112" spans="1:7" ht="15.75">
      <c r="A112" s="210"/>
      <c r="B112" s="211"/>
      <c r="C112" s="212"/>
      <c r="D112" s="212"/>
      <c r="E112" s="212"/>
      <c r="F112" s="212"/>
      <c r="G112" s="212"/>
    </row>
    <row r="113" spans="1:7" ht="15.75">
      <c r="A113" s="210"/>
      <c r="B113" s="211"/>
      <c r="C113" s="212"/>
      <c r="D113" s="212"/>
      <c r="E113" s="212"/>
      <c r="F113" s="212"/>
      <c r="G113" s="212"/>
    </row>
    <row r="114" spans="1:7" ht="15.75">
      <c r="A114" s="210"/>
      <c r="B114" s="211"/>
      <c r="C114" s="212"/>
      <c r="D114" s="212"/>
      <c r="E114" s="212"/>
      <c r="F114" s="212"/>
      <c r="G114" s="212"/>
    </row>
    <row r="115" spans="1:7" ht="15.75">
      <c r="A115" s="210"/>
      <c r="B115" s="211"/>
      <c r="C115" s="212"/>
      <c r="D115" s="212"/>
      <c r="E115" s="212"/>
      <c r="F115" s="212"/>
      <c r="G115" s="212"/>
    </row>
    <row r="116" spans="1:7" ht="15.75">
      <c r="A116" s="210"/>
      <c r="B116" s="211"/>
      <c r="C116" s="212"/>
      <c r="D116" s="212"/>
      <c r="E116" s="212"/>
      <c r="F116" s="212"/>
      <c r="G116" s="212"/>
    </row>
    <row r="117" spans="1:7" ht="15.75">
      <c r="A117" s="210"/>
      <c r="B117" s="211"/>
      <c r="C117" s="212"/>
      <c r="D117" s="212"/>
      <c r="E117" s="212"/>
      <c r="F117" s="212"/>
      <c r="G117" s="212"/>
    </row>
    <row r="118" spans="1:7" ht="15.75">
      <c r="A118" s="210"/>
      <c r="B118" s="211"/>
      <c r="C118" s="212"/>
      <c r="D118" s="212"/>
      <c r="E118" s="212"/>
      <c r="F118" s="212"/>
      <c r="G118" s="212"/>
    </row>
    <row r="119" spans="1:7" ht="15.75">
      <c r="A119" s="210"/>
      <c r="B119" s="211"/>
      <c r="C119" s="212"/>
      <c r="D119" s="212"/>
      <c r="E119" s="212"/>
      <c r="F119" s="212"/>
      <c r="G119" s="212"/>
    </row>
    <row r="120" spans="1:7" ht="15.75">
      <c r="A120" s="210"/>
      <c r="B120" s="211"/>
      <c r="C120" s="212"/>
      <c r="D120" s="212"/>
      <c r="E120" s="212"/>
      <c r="F120" s="212"/>
      <c r="G120" s="212"/>
    </row>
    <row r="121" spans="1:7" ht="15.75">
      <c r="A121" s="210"/>
      <c r="B121" s="211"/>
      <c r="C121" s="212"/>
      <c r="D121" s="212"/>
      <c r="E121" s="212"/>
      <c r="F121" s="212"/>
      <c r="G121" s="212"/>
    </row>
    <row r="122" spans="1:7" ht="15.75">
      <c r="A122" s="210"/>
      <c r="B122" s="211"/>
      <c r="C122" s="212"/>
      <c r="D122" s="212"/>
      <c r="E122" s="212"/>
      <c r="F122" s="212"/>
      <c r="G122" s="212"/>
    </row>
    <row r="123" spans="1:7" ht="15.75">
      <c r="A123" s="210"/>
      <c r="B123" s="211"/>
      <c r="C123" s="212"/>
      <c r="D123" s="212"/>
      <c r="E123" s="212"/>
      <c r="F123" s="212"/>
      <c r="G123" s="212"/>
    </row>
    <row r="124" spans="1:7" ht="15.75">
      <c r="A124" s="210"/>
      <c r="B124" s="211"/>
      <c r="C124" s="212"/>
      <c r="D124" s="212"/>
      <c r="E124" s="212"/>
      <c r="F124" s="212"/>
      <c r="G124" s="212"/>
    </row>
    <row r="125" spans="1:7" ht="15.75">
      <c r="A125" s="210"/>
      <c r="B125" s="211"/>
      <c r="C125" s="212"/>
      <c r="D125" s="212"/>
      <c r="E125" s="212"/>
      <c r="F125" s="212"/>
      <c r="G125" s="212"/>
    </row>
    <row r="126" spans="1:7" ht="15.75">
      <c r="A126" s="210"/>
      <c r="B126" s="211"/>
      <c r="C126" s="212"/>
      <c r="D126" s="212"/>
      <c r="E126" s="212"/>
      <c r="F126" s="212"/>
      <c r="G126" s="212"/>
    </row>
    <row r="127" spans="1:7" ht="15.75">
      <c r="A127" s="210"/>
      <c r="B127" s="211"/>
      <c r="C127" s="212"/>
      <c r="D127" s="212"/>
      <c r="E127" s="212"/>
      <c r="F127" s="212"/>
      <c r="G127" s="212"/>
    </row>
    <row r="128" spans="1:7" ht="15.75">
      <c r="A128" s="210"/>
      <c r="B128" s="211"/>
      <c r="C128" s="212"/>
      <c r="D128" s="212"/>
      <c r="E128" s="212"/>
      <c r="F128" s="212"/>
      <c r="G128" s="212"/>
    </row>
    <row r="129" spans="1:7" ht="15.75">
      <c r="A129" s="210"/>
      <c r="B129" s="211"/>
      <c r="C129" s="212"/>
      <c r="D129" s="212"/>
      <c r="E129" s="212"/>
      <c r="F129" s="212"/>
      <c r="G129" s="212"/>
    </row>
    <row r="130" spans="1:7" ht="15.75">
      <c r="A130" s="210"/>
      <c r="B130" s="211"/>
      <c r="C130" s="212"/>
      <c r="D130" s="212"/>
      <c r="E130" s="212"/>
      <c r="F130" s="212"/>
      <c r="G130" s="212"/>
    </row>
    <row r="131" spans="1:7" ht="15.75">
      <c r="A131" s="210"/>
      <c r="B131" s="211"/>
      <c r="C131" s="212"/>
      <c r="D131" s="212"/>
      <c r="E131" s="212"/>
      <c r="F131" s="212"/>
      <c r="G131" s="212"/>
    </row>
    <row r="132" spans="1:7" ht="15.75">
      <c r="A132" s="210"/>
      <c r="B132" s="211"/>
      <c r="C132" s="212"/>
      <c r="D132" s="212"/>
      <c r="E132" s="212"/>
      <c r="F132" s="212"/>
      <c r="G132" s="212"/>
    </row>
    <row r="133" spans="1:7" ht="15.75">
      <c r="A133" s="210"/>
      <c r="B133" s="211"/>
      <c r="C133" s="212"/>
      <c r="D133" s="212"/>
      <c r="E133" s="212"/>
      <c r="F133" s="212"/>
      <c r="G133" s="212"/>
    </row>
    <row r="134" spans="1:7" ht="15.75">
      <c r="A134" s="210"/>
      <c r="B134" s="211"/>
      <c r="C134" s="212"/>
      <c r="D134" s="212"/>
      <c r="E134" s="212"/>
      <c r="F134" s="212"/>
      <c r="G134" s="212"/>
    </row>
    <row r="135" spans="1:7" ht="15.75">
      <c r="A135" s="210"/>
      <c r="B135" s="211"/>
      <c r="C135" s="212"/>
      <c r="D135" s="212"/>
      <c r="E135" s="212"/>
      <c r="F135" s="212"/>
      <c r="G135" s="212"/>
    </row>
    <row r="136" spans="1:7" ht="15.75">
      <c r="A136" s="210"/>
      <c r="B136" s="211"/>
      <c r="C136" s="212"/>
      <c r="D136" s="212"/>
      <c r="E136" s="212"/>
      <c r="F136" s="212"/>
      <c r="G136" s="212"/>
    </row>
    <row r="137" spans="1:7" ht="15.75">
      <c r="A137" s="210"/>
      <c r="B137" s="211"/>
      <c r="C137" s="212"/>
      <c r="D137" s="212"/>
      <c r="E137" s="212"/>
      <c r="F137" s="212"/>
      <c r="G137" s="212"/>
    </row>
    <row r="138" spans="1:7" ht="15.75">
      <c r="A138" s="210"/>
      <c r="B138" s="211"/>
      <c r="C138" s="212"/>
      <c r="D138" s="212"/>
      <c r="E138" s="212"/>
      <c r="F138" s="212"/>
      <c r="G138" s="212"/>
    </row>
    <row r="139" spans="1:7" ht="15.75">
      <c r="A139" s="210"/>
      <c r="B139" s="211"/>
      <c r="C139" s="212"/>
      <c r="D139" s="212"/>
      <c r="E139" s="212"/>
      <c r="F139" s="212"/>
      <c r="G139" s="212"/>
    </row>
    <row r="140" spans="1:7" ht="15.75">
      <c r="A140" s="210"/>
      <c r="B140" s="211"/>
      <c r="C140" s="212"/>
      <c r="D140" s="212"/>
      <c r="E140" s="212"/>
      <c r="F140" s="212"/>
      <c r="G140" s="212"/>
    </row>
    <row r="141" spans="1:7" ht="15.75">
      <c r="A141" s="210"/>
      <c r="B141" s="211"/>
      <c r="C141" s="212"/>
      <c r="D141" s="212"/>
      <c r="E141" s="212"/>
      <c r="F141" s="212"/>
      <c r="G141" s="212"/>
    </row>
    <row r="142" spans="1:7" ht="15.75">
      <c r="A142" s="210"/>
      <c r="B142" s="211"/>
      <c r="C142" s="212"/>
      <c r="D142" s="212"/>
      <c r="E142" s="212"/>
      <c r="F142" s="212"/>
      <c r="G142" s="212"/>
    </row>
    <row r="143" spans="1:7" ht="15.75">
      <c r="A143" s="210"/>
      <c r="B143" s="212"/>
      <c r="C143" s="212"/>
      <c r="D143" s="212"/>
      <c r="E143" s="212"/>
      <c r="F143" s="212"/>
      <c r="G143" s="212"/>
    </row>
    <row r="144" spans="1:7" ht="15.75">
      <c r="A144" s="210"/>
      <c r="B144" s="212"/>
      <c r="C144" s="212"/>
      <c r="D144" s="212"/>
      <c r="E144" s="212"/>
      <c r="F144" s="212"/>
      <c r="G144" s="212"/>
    </row>
    <row r="145" spans="1:7" ht="15.75">
      <c r="A145" s="210"/>
      <c r="B145" s="212"/>
      <c r="C145" s="212"/>
      <c r="D145" s="212"/>
      <c r="E145" s="212"/>
      <c r="F145" s="212"/>
      <c r="G145" s="212"/>
    </row>
    <row r="146" spans="1:7" ht="15.75">
      <c r="A146" s="210"/>
      <c r="B146" s="212"/>
      <c r="C146" s="212"/>
      <c r="D146" s="212"/>
      <c r="E146" s="212"/>
      <c r="F146" s="212"/>
      <c r="G146" s="212"/>
    </row>
    <row r="147" spans="1:7" ht="15.75">
      <c r="A147" s="210"/>
      <c r="B147" s="212"/>
      <c r="C147" s="212"/>
      <c r="D147" s="212"/>
      <c r="E147" s="212"/>
      <c r="F147" s="212"/>
      <c r="G147" s="212"/>
    </row>
    <row r="148" spans="1:7" ht="15.75">
      <c r="A148" s="210"/>
      <c r="B148" s="212"/>
      <c r="C148" s="212"/>
      <c r="D148" s="212"/>
      <c r="E148" s="212"/>
      <c r="F148" s="212"/>
      <c r="G148" s="212"/>
    </row>
    <row r="149" spans="1:7" ht="15.75">
      <c r="A149" s="210"/>
      <c r="B149" s="212"/>
      <c r="C149" s="212"/>
      <c r="D149" s="212"/>
      <c r="E149" s="212"/>
      <c r="F149" s="212"/>
      <c r="G149" s="212"/>
    </row>
    <row r="150" spans="1:7" ht="15.75">
      <c r="A150" s="210"/>
      <c r="B150" s="212"/>
      <c r="C150" s="212"/>
      <c r="D150" s="212"/>
      <c r="E150" s="212"/>
      <c r="F150" s="212"/>
      <c r="G150" s="212"/>
    </row>
    <row r="151" spans="1:7" ht="15.75">
      <c r="A151" s="210"/>
      <c r="B151" s="212"/>
      <c r="C151" s="212"/>
      <c r="D151" s="212"/>
      <c r="E151" s="212"/>
      <c r="F151" s="212"/>
      <c r="G151" s="212"/>
    </row>
    <row r="152" spans="1:7" ht="15.75">
      <c r="A152" s="210"/>
      <c r="B152" s="212"/>
      <c r="C152" s="212"/>
      <c r="D152" s="212"/>
      <c r="E152" s="212"/>
      <c r="F152" s="212"/>
      <c r="G152" s="212"/>
    </row>
    <row r="153" spans="1:7" ht="15.75">
      <c r="A153" s="210"/>
      <c r="B153" s="212"/>
      <c r="C153" s="212"/>
      <c r="D153" s="212"/>
      <c r="E153" s="212"/>
      <c r="F153" s="212"/>
      <c r="G153" s="212"/>
    </row>
    <row r="154" spans="1:7" ht="15.75">
      <c r="A154" s="210"/>
      <c r="B154" s="212"/>
      <c r="C154" s="212"/>
      <c r="D154" s="212"/>
      <c r="E154" s="212"/>
      <c r="F154" s="212"/>
      <c r="G154" s="212"/>
    </row>
    <row r="155" spans="1:7" ht="15.75">
      <c r="A155" s="210"/>
      <c r="B155" s="212"/>
      <c r="C155" s="212"/>
      <c r="D155" s="212"/>
      <c r="E155" s="212"/>
      <c r="F155" s="212"/>
      <c r="G155" s="212"/>
    </row>
    <row r="156" spans="1:7" ht="15.75">
      <c r="A156" s="210"/>
      <c r="B156" s="212"/>
      <c r="C156" s="212"/>
      <c r="D156" s="212"/>
      <c r="E156" s="212"/>
      <c r="F156" s="212"/>
      <c r="G156" s="212"/>
    </row>
    <row r="157" spans="1:7" ht="15.75">
      <c r="A157" s="210"/>
      <c r="B157" s="212"/>
      <c r="C157" s="212"/>
      <c r="D157" s="212"/>
      <c r="E157" s="212"/>
      <c r="F157" s="212"/>
      <c r="G157" s="212"/>
    </row>
    <row r="158" spans="1:7" ht="15.75">
      <c r="A158" s="210"/>
      <c r="B158" s="212"/>
      <c r="C158" s="212"/>
      <c r="D158" s="212"/>
      <c r="E158" s="212"/>
      <c r="F158" s="212"/>
      <c r="G158" s="212"/>
    </row>
    <row r="159" spans="1:7" ht="15.75">
      <c r="A159" s="210"/>
      <c r="B159" s="212"/>
      <c r="C159" s="212"/>
      <c r="D159" s="212"/>
      <c r="E159" s="212"/>
      <c r="F159" s="212"/>
      <c r="G159" s="212"/>
    </row>
    <row r="160" spans="1:7" ht="15.75">
      <c r="A160" s="210"/>
      <c r="B160" s="212"/>
      <c r="C160" s="212"/>
      <c r="D160" s="212"/>
      <c r="E160" s="212"/>
      <c r="F160" s="212"/>
      <c r="G160" s="212"/>
    </row>
    <row r="161" spans="1:7" ht="15.75">
      <c r="A161" s="210"/>
      <c r="B161" s="212"/>
      <c r="C161" s="212"/>
      <c r="D161" s="212"/>
      <c r="E161" s="212"/>
      <c r="F161" s="212"/>
      <c r="G161" s="212"/>
    </row>
    <row r="162" spans="1:7" ht="15.75">
      <c r="A162" s="210"/>
      <c r="B162" s="212"/>
      <c r="C162" s="212"/>
      <c r="D162" s="212"/>
      <c r="E162" s="212"/>
      <c r="F162" s="212"/>
      <c r="G162" s="212"/>
    </row>
    <row r="163" spans="1:7" ht="15.75">
      <c r="A163" s="210"/>
      <c r="B163" s="212"/>
      <c r="C163" s="212"/>
      <c r="D163" s="212"/>
      <c r="E163" s="212"/>
      <c r="F163" s="212"/>
      <c r="G163" s="212"/>
    </row>
    <row r="164" spans="1:7" ht="15.75">
      <c r="A164" s="210"/>
      <c r="B164" s="212"/>
      <c r="C164" s="212"/>
      <c r="D164" s="212"/>
      <c r="E164" s="212"/>
      <c r="F164" s="212"/>
      <c r="G164" s="212"/>
    </row>
    <row r="165" spans="1:7" ht="15.75">
      <c r="A165" s="210"/>
      <c r="B165" s="212"/>
      <c r="C165" s="212"/>
      <c r="D165" s="212"/>
      <c r="E165" s="212"/>
      <c r="F165" s="212"/>
      <c r="G165" s="212"/>
    </row>
    <row r="166" spans="1:7" ht="15.75">
      <c r="A166" s="210"/>
      <c r="B166" s="212"/>
      <c r="C166" s="212"/>
      <c r="D166" s="212"/>
      <c r="E166" s="212"/>
      <c r="F166" s="212"/>
      <c r="G166" s="212"/>
    </row>
    <row r="167" spans="1:7" ht="15.75">
      <c r="A167" s="210"/>
      <c r="B167" s="212"/>
      <c r="C167" s="212"/>
      <c r="D167" s="212"/>
      <c r="E167" s="212"/>
      <c r="F167" s="212"/>
      <c r="G167" s="212"/>
    </row>
    <row r="168" spans="1:7" ht="15.75">
      <c r="A168" s="210"/>
      <c r="B168" s="212"/>
      <c r="C168" s="212"/>
      <c r="D168" s="212"/>
      <c r="E168" s="212"/>
      <c r="F168" s="212"/>
      <c r="G168" s="212"/>
    </row>
    <row r="169" spans="1:7" ht="15.75">
      <c r="A169" s="210"/>
      <c r="B169" s="212"/>
      <c r="C169" s="212"/>
      <c r="D169" s="212"/>
      <c r="E169" s="212"/>
      <c r="F169" s="212"/>
      <c r="G169" s="212"/>
    </row>
    <row r="170" spans="1:7" ht="15.75">
      <c r="A170" s="210"/>
      <c r="B170" s="212"/>
      <c r="C170" s="212"/>
      <c r="D170" s="212"/>
      <c r="E170" s="212"/>
      <c r="F170" s="212"/>
      <c r="G170" s="212"/>
    </row>
    <row r="171" spans="1:7" ht="15.75">
      <c r="A171" s="210"/>
      <c r="B171" s="212"/>
      <c r="C171" s="212"/>
      <c r="D171" s="212"/>
      <c r="E171" s="212"/>
      <c r="F171" s="212"/>
      <c r="G171" s="212"/>
    </row>
    <row r="172" spans="1:7" ht="15.75">
      <c r="A172" s="210"/>
      <c r="B172" s="212"/>
      <c r="C172" s="212"/>
      <c r="D172" s="212"/>
      <c r="E172" s="212"/>
      <c r="F172" s="212"/>
      <c r="G172" s="212"/>
    </row>
    <row r="173" spans="1:7" ht="15.75">
      <c r="A173" s="210"/>
      <c r="B173" s="212"/>
      <c r="C173" s="212"/>
      <c r="D173" s="212"/>
      <c r="E173" s="212"/>
      <c r="F173" s="212"/>
      <c r="G173" s="212"/>
    </row>
    <row r="174" spans="1:7" ht="15.75">
      <c r="A174" s="210"/>
      <c r="B174" s="212"/>
      <c r="C174" s="212"/>
      <c r="D174" s="212"/>
      <c r="E174" s="212"/>
      <c r="F174" s="212"/>
      <c r="G174" s="212"/>
    </row>
    <row r="175" spans="1:7" ht="15.75">
      <c r="A175" s="210"/>
      <c r="B175" s="212"/>
      <c r="C175" s="212"/>
      <c r="D175" s="212"/>
      <c r="E175" s="212"/>
      <c r="F175" s="212"/>
      <c r="G175" s="212"/>
    </row>
    <row r="176" spans="1:7" ht="15.75">
      <c r="A176" s="210"/>
      <c r="B176" s="212"/>
      <c r="C176" s="212"/>
      <c r="D176" s="212"/>
      <c r="E176" s="212"/>
      <c r="F176" s="212"/>
      <c r="G176" s="212"/>
    </row>
    <row r="177" spans="1:7" ht="15.75">
      <c r="A177" s="210"/>
      <c r="B177" s="212"/>
      <c r="C177" s="212"/>
      <c r="D177" s="212"/>
      <c r="E177" s="212"/>
      <c r="F177" s="212"/>
      <c r="G177" s="212"/>
    </row>
    <row r="178" spans="1:7" ht="15.75">
      <c r="A178" s="210"/>
      <c r="B178" s="212"/>
      <c r="C178" s="212"/>
      <c r="D178" s="212"/>
      <c r="E178" s="212"/>
      <c r="F178" s="212"/>
      <c r="G178" s="212"/>
    </row>
    <row r="179" spans="1:7" ht="15.75">
      <c r="A179" s="210"/>
      <c r="B179" s="212"/>
      <c r="C179" s="212"/>
      <c r="D179" s="212"/>
      <c r="E179" s="212"/>
      <c r="F179" s="212"/>
      <c r="G179" s="212"/>
    </row>
    <row r="180" spans="1:7" ht="15.75">
      <c r="A180" s="210"/>
      <c r="B180" s="212"/>
      <c r="C180" s="212"/>
      <c r="D180" s="212"/>
      <c r="E180" s="212"/>
      <c r="F180" s="212"/>
      <c r="G180" s="212"/>
    </row>
    <row r="181" spans="1:7" ht="15.75">
      <c r="A181" s="210"/>
      <c r="B181" s="212"/>
      <c r="C181" s="212"/>
      <c r="D181" s="212"/>
      <c r="E181" s="212"/>
      <c r="F181" s="212"/>
      <c r="G181" s="212"/>
    </row>
    <row r="182" spans="1:7" ht="15.75">
      <c r="A182" s="210"/>
      <c r="B182" s="212"/>
      <c r="C182" s="212"/>
      <c r="D182" s="212"/>
      <c r="E182" s="212"/>
      <c r="F182" s="212"/>
      <c r="G182" s="212"/>
    </row>
    <row r="183" spans="1:7" ht="15.75">
      <c r="A183" s="210"/>
      <c r="B183" s="212"/>
      <c r="C183" s="212"/>
      <c r="D183" s="212"/>
      <c r="E183" s="212"/>
      <c r="F183" s="212"/>
      <c r="G183" s="212"/>
    </row>
    <row r="184" spans="1:7" ht="15.75">
      <c r="A184" s="210"/>
      <c r="B184" s="212"/>
      <c r="C184" s="212"/>
      <c r="D184" s="212"/>
      <c r="E184" s="212"/>
      <c r="F184" s="212"/>
      <c r="G184" s="212"/>
    </row>
    <row r="185" spans="1:7" ht="15.75">
      <c r="A185" s="210"/>
      <c r="B185" s="212"/>
      <c r="C185" s="212"/>
      <c r="D185" s="212"/>
      <c r="E185" s="212"/>
      <c r="F185" s="212"/>
      <c r="G185" s="212"/>
    </row>
    <row r="186" spans="1:7" ht="15.75">
      <c r="A186" s="210"/>
      <c r="B186" s="212"/>
      <c r="C186" s="212"/>
      <c r="D186" s="212"/>
      <c r="E186" s="212"/>
      <c r="F186" s="212"/>
      <c r="G186" s="212"/>
    </row>
    <row r="187" spans="1:7" ht="15.75">
      <c r="A187" s="210"/>
      <c r="B187" s="212"/>
      <c r="C187" s="212"/>
      <c r="D187" s="212"/>
      <c r="E187" s="212"/>
      <c r="F187" s="212"/>
      <c r="G187" s="212"/>
    </row>
    <row r="188" spans="1:7" ht="15.75">
      <c r="A188" s="210"/>
      <c r="B188" s="212"/>
      <c r="C188" s="212"/>
      <c r="D188" s="212"/>
      <c r="E188" s="212"/>
      <c r="F188" s="212"/>
      <c r="G188" s="212"/>
    </row>
    <row r="189" spans="1:7" ht="15.75">
      <c r="A189" s="210"/>
      <c r="B189" s="212"/>
      <c r="C189" s="212"/>
      <c r="D189" s="212"/>
      <c r="E189" s="212"/>
      <c r="F189" s="212"/>
      <c r="G189" s="212"/>
    </row>
    <row r="190" spans="1:7" ht="15.75">
      <c r="A190" s="210"/>
      <c r="B190" s="212"/>
      <c r="C190" s="212"/>
      <c r="D190" s="212"/>
      <c r="E190" s="212"/>
      <c r="F190" s="212"/>
      <c r="G190" s="212"/>
    </row>
    <row r="191" spans="1:7" ht="15.75">
      <c r="A191" s="210"/>
      <c r="B191" s="212"/>
      <c r="C191" s="212"/>
      <c r="D191" s="212"/>
      <c r="E191" s="212"/>
      <c r="F191" s="212"/>
      <c r="G191" s="212"/>
    </row>
    <row r="192" spans="1:7" ht="15.75">
      <c r="A192" s="210"/>
      <c r="B192" s="212"/>
      <c r="C192" s="212"/>
      <c r="D192" s="212"/>
      <c r="E192" s="212"/>
      <c r="F192" s="212"/>
      <c r="G192" s="212"/>
    </row>
    <row r="193" spans="1:7" ht="15.75">
      <c r="A193" s="210"/>
      <c r="B193" s="212"/>
      <c r="C193" s="212"/>
      <c r="D193" s="212"/>
      <c r="E193" s="212"/>
      <c r="F193" s="212"/>
      <c r="G193" s="212"/>
    </row>
    <row r="194" spans="1:7" ht="15.75">
      <c r="A194" s="210"/>
      <c r="B194" s="212"/>
      <c r="C194" s="212"/>
      <c r="D194" s="212"/>
      <c r="E194" s="212"/>
      <c r="F194" s="212"/>
      <c r="G194" s="212"/>
    </row>
    <row r="195" spans="1:7" ht="15.75">
      <c r="A195" s="210"/>
      <c r="B195" s="212"/>
      <c r="C195" s="212"/>
      <c r="D195" s="212"/>
      <c r="E195" s="212"/>
      <c r="F195" s="212"/>
      <c r="G195" s="212"/>
    </row>
    <row r="196" spans="1:7" ht="15.75">
      <c r="A196" s="210"/>
      <c r="B196" s="212"/>
      <c r="C196" s="212"/>
      <c r="D196" s="212"/>
      <c r="E196" s="212"/>
      <c r="F196" s="212"/>
      <c r="G196" s="212"/>
    </row>
    <row r="197" spans="1:7" ht="15.75">
      <c r="A197" s="210"/>
      <c r="B197" s="212"/>
      <c r="C197" s="212"/>
      <c r="D197" s="212"/>
      <c r="E197" s="212"/>
      <c r="F197" s="212"/>
      <c r="G197" s="212"/>
    </row>
    <row r="198" spans="1:7" ht="15.75">
      <c r="A198" s="210"/>
      <c r="B198" s="212"/>
      <c r="C198" s="212"/>
      <c r="D198" s="212"/>
      <c r="E198" s="212"/>
      <c r="F198" s="212"/>
      <c r="G198" s="212"/>
    </row>
    <row r="199" spans="1:7" ht="15.75">
      <c r="A199" s="210"/>
      <c r="B199" s="212"/>
      <c r="C199" s="212"/>
      <c r="D199" s="212"/>
      <c r="E199" s="212"/>
      <c r="F199" s="212"/>
      <c r="G199" s="212"/>
    </row>
    <row r="200" spans="1:7" ht="15.75">
      <c r="A200" s="210"/>
      <c r="B200" s="212"/>
      <c r="C200" s="212"/>
      <c r="D200" s="212"/>
      <c r="E200" s="212"/>
      <c r="F200" s="212"/>
      <c r="G200" s="212"/>
    </row>
    <row r="201" spans="1:7" ht="15.75">
      <c r="A201" s="210"/>
      <c r="B201" s="212"/>
      <c r="C201" s="212"/>
      <c r="D201" s="212"/>
      <c r="E201" s="212"/>
      <c r="F201" s="212"/>
      <c r="G201" s="212"/>
    </row>
    <row r="202" spans="1:7" ht="15.75">
      <c r="A202" s="210"/>
      <c r="B202" s="212"/>
      <c r="C202" s="212"/>
      <c r="D202" s="212"/>
      <c r="E202" s="212"/>
      <c r="F202" s="212"/>
      <c r="G202" s="212"/>
    </row>
    <row r="203" spans="1:7" ht="15.75">
      <c r="A203" s="210"/>
      <c r="B203" s="212"/>
      <c r="C203" s="212"/>
      <c r="D203" s="212"/>
      <c r="E203" s="212"/>
      <c r="F203" s="212"/>
      <c r="G203" s="212"/>
    </row>
    <row r="204" spans="1:7" ht="15.75">
      <c r="A204" s="210"/>
      <c r="B204" s="212"/>
      <c r="C204" s="212"/>
      <c r="D204" s="212"/>
      <c r="E204" s="212"/>
      <c r="F204" s="212"/>
      <c r="G204" s="212"/>
    </row>
    <row r="205" spans="1:7" ht="15.75">
      <c r="A205" s="210"/>
      <c r="B205" s="212"/>
      <c r="C205" s="212"/>
      <c r="D205" s="212"/>
      <c r="E205" s="212"/>
      <c r="F205" s="212"/>
      <c r="G205" s="212"/>
    </row>
    <row r="206" spans="1:7" ht="15.75">
      <c r="A206" s="210"/>
      <c r="B206" s="212"/>
      <c r="C206" s="212"/>
      <c r="D206" s="212"/>
      <c r="E206" s="212"/>
      <c r="F206" s="212"/>
      <c r="G206" s="212"/>
    </row>
    <row r="207" spans="1:7" ht="15.75">
      <c r="A207" s="210"/>
      <c r="B207" s="212"/>
      <c r="C207" s="212"/>
      <c r="D207" s="212"/>
      <c r="E207" s="212"/>
      <c r="F207" s="212"/>
      <c r="G207" s="212"/>
    </row>
    <row r="208" spans="1:7" ht="15.75">
      <c r="A208" s="210"/>
      <c r="B208" s="212"/>
      <c r="C208" s="212"/>
      <c r="D208" s="212"/>
      <c r="E208" s="212"/>
      <c r="F208" s="212"/>
      <c r="G208" s="212"/>
    </row>
    <row r="209" spans="1:7" ht="15.75">
      <c r="A209" s="210"/>
      <c r="B209" s="212"/>
      <c r="C209" s="212"/>
      <c r="D209" s="212"/>
      <c r="E209" s="212"/>
      <c r="F209" s="212"/>
      <c r="G209" s="212"/>
    </row>
    <row r="210" spans="1:7" ht="15.75">
      <c r="A210" s="210"/>
      <c r="B210" s="212"/>
      <c r="C210" s="212"/>
      <c r="D210" s="212"/>
      <c r="E210" s="212"/>
      <c r="F210" s="212"/>
      <c r="G210" s="212"/>
    </row>
    <row r="211" spans="1:7" ht="15.75">
      <c r="A211" s="210"/>
      <c r="B211" s="212"/>
      <c r="C211" s="212"/>
      <c r="D211" s="212"/>
      <c r="E211" s="212"/>
      <c r="F211" s="212"/>
      <c r="G211" s="212"/>
    </row>
    <row r="212" spans="1:7" ht="15.75">
      <c r="A212" s="210"/>
      <c r="B212" s="212"/>
      <c r="C212" s="212"/>
      <c r="D212" s="212"/>
      <c r="E212" s="212"/>
      <c r="F212" s="212"/>
      <c r="G212" s="212"/>
    </row>
    <row r="213" spans="1:7" ht="15.75">
      <c r="A213" s="210"/>
      <c r="B213" s="212"/>
      <c r="C213" s="212"/>
      <c r="D213" s="212"/>
      <c r="E213" s="212"/>
      <c r="F213" s="212"/>
      <c r="G213" s="212"/>
    </row>
    <row r="214" spans="1:7" ht="15.75">
      <c r="A214" s="210"/>
      <c r="B214" s="212"/>
      <c r="C214" s="212"/>
      <c r="D214" s="212"/>
      <c r="E214" s="212"/>
      <c r="F214" s="212"/>
      <c r="G214" s="212"/>
    </row>
    <row r="215" spans="1:7" ht="15.75">
      <c r="A215" s="210"/>
      <c r="B215" s="212"/>
      <c r="C215" s="212"/>
      <c r="D215" s="212"/>
      <c r="E215" s="212"/>
      <c r="F215" s="212"/>
      <c r="G215" s="212"/>
    </row>
    <row r="216" spans="1:7" ht="15.75">
      <c r="A216" s="210"/>
      <c r="B216" s="212"/>
      <c r="C216" s="212"/>
      <c r="D216" s="212"/>
      <c r="E216" s="212"/>
      <c r="F216" s="212"/>
      <c r="G216" s="212"/>
    </row>
    <row r="217" spans="1:7" ht="15.75">
      <c r="A217" s="210"/>
      <c r="B217" s="212"/>
      <c r="C217" s="212"/>
      <c r="D217" s="212"/>
      <c r="E217" s="212"/>
      <c r="F217" s="212"/>
      <c r="G217" s="212"/>
    </row>
    <row r="218" spans="1:7" ht="15.75">
      <c r="A218" s="210"/>
      <c r="B218" s="212"/>
      <c r="C218" s="212"/>
      <c r="D218" s="212"/>
      <c r="E218" s="212"/>
      <c r="F218" s="212"/>
      <c r="G218" s="212"/>
    </row>
    <row r="219" spans="1:7" ht="15.75">
      <c r="A219" s="210"/>
      <c r="B219" s="212"/>
      <c r="C219" s="212"/>
      <c r="D219" s="212"/>
      <c r="E219" s="212"/>
      <c r="F219" s="212"/>
      <c r="G219" s="212"/>
    </row>
    <row r="220" spans="1:7" ht="15.75">
      <c r="A220" s="210"/>
      <c r="B220" s="212"/>
      <c r="C220" s="212"/>
      <c r="D220" s="212"/>
      <c r="E220" s="212"/>
      <c r="F220" s="212"/>
      <c r="G220" s="212"/>
    </row>
    <row r="221" spans="1:7" ht="15.75">
      <c r="A221" s="210"/>
      <c r="B221" s="212"/>
      <c r="C221" s="212"/>
      <c r="D221" s="212"/>
      <c r="E221" s="212"/>
      <c r="F221" s="212"/>
      <c r="G221" s="212"/>
    </row>
    <row r="222" spans="1:7" ht="15.75">
      <c r="A222" s="210"/>
      <c r="B222" s="212"/>
      <c r="C222" s="212"/>
      <c r="D222" s="212"/>
      <c r="E222" s="212"/>
      <c r="F222" s="212"/>
      <c r="G222" s="212"/>
    </row>
    <row r="223" spans="1:7" ht="15.75">
      <c r="A223" s="210"/>
      <c r="B223" s="212"/>
      <c r="C223" s="212"/>
      <c r="D223" s="212"/>
      <c r="E223" s="212"/>
      <c r="F223" s="212"/>
      <c r="G223" s="212"/>
    </row>
    <row r="224" spans="1:7" ht="15.75">
      <c r="A224" s="210"/>
      <c r="B224" s="212"/>
      <c r="C224" s="212"/>
      <c r="D224" s="212"/>
      <c r="E224" s="212"/>
      <c r="F224" s="212"/>
      <c r="G224" s="212"/>
    </row>
    <row r="225" spans="1:7" ht="15.75">
      <c r="A225" s="210"/>
      <c r="B225" s="212"/>
      <c r="C225" s="212"/>
      <c r="D225" s="212"/>
      <c r="E225" s="212"/>
      <c r="F225" s="212"/>
      <c r="G225" s="212"/>
    </row>
    <row r="226" spans="1:7" ht="15.75">
      <c r="A226" s="210"/>
      <c r="B226" s="212"/>
      <c r="C226" s="212"/>
      <c r="D226" s="212"/>
      <c r="E226" s="212"/>
      <c r="F226" s="212"/>
      <c r="G226" s="212"/>
    </row>
    <row r="227" spans="1:7" ht="15.75">
      <c r="A227" s="210"/>
      <c r="B227" s="212"/>
      <c r="C227" s="212"/>
      <c r="D227" s="212"/>
      <c r="E227" s="212"/>
      <c r="F227" s="212"/>
      <c r="G227" s="212"/>
    </row>
    <row r="228" spans="1:7" ht="15.75">
      <c r="A228" s="210"/>
      <c r="B228" s="212"/>
      <c r="C228" s="212"/>
      <c r="D228" s="212"/>
      <c r="E228" s="212"/>
      <c r="F228" s="212"/>
      <c r="G228" s="212"/>
    </row>
    <row r="229" spans="1:7" ht="15.75">
      <c r="A229" s="210"/>
      <c r="B229" s="212"/>
      <c r="C229" s="212"/>
      <c r="D229" s="212"/>
      <c r="E229" s="212"/>
      <c r="F229" s="212"/>
      <c r="G229" s="212"/>
    </row>
    <row r="230" spans="1:7" ht="15.75">
      <c r="A230" s="210"/>
      <c r="B230" s="212"/>
      <c r="C230" s="212"/>
      <c r="D230" s="212"/>
      <c r="E230" s="212"/>
      <c r="F230" s="212"/>
      <c r="G230" s="212"/>
    </row>
    <row r="231" spans="1:7" ht="15.75">
      <c r="A231" s="210"/>
      <c r="B231" s="212"/>
      <c r="C231" s="212"/>
      <c r="D231" s="212"/>
      <c r="E231" s="212"/>
      <c r="F231" s="212"/>
      <c r="G231" s="212"/>
    </row>
    <row r="232" spans="1:7" ht="15.75">
      <c r="A232" s="210"/>
      <c r="B232" s="212"/>
      <c r="C232" s="212"/>
      <c r="D232" s="212"/>
      <c r="E232" s="212"/>
      <c r="F232" s="212"/>
      <c r="G232" s="212"/>
    </row>
    <row r="233" spans="1:7" ht="15.75">
      <c r="A233" s="210"/>
      <c r="B233" s="212"/>
      <c r="C233" s="212"/>
      <c r="D233" s="212"/>
      <c r="E233" s="212"/>
      <c r="F233" s="212"/>
      <c r="G233" s="212"/>
    </row>
    <row r="234" spans="1:7" ht="15.75">
      <c r="A234" s="210"/>
      <c r="B234" s="212"/>
      <c r="C234" s="212"/>
      <c r="D234" s="212"/>
      <c r="E234" s="212"/>
      <c r="F234" s="212"/>
      <c r="G234" s="212"/>
    </row>
    <row r="235" spans="1:7" ht="15.75">
      <c r="A235" s="210"/>
      <c r="B235" s="212"/>
      <c r="C235" s="212"/>
      <c r="D235" s="212"/>
      <c r="E235" s="212"/>
      <c r="F235" s="212"/>
      <c r="G235" s="212"/>
    </row>
    <row r="236" spans="1:7" ht="15.75">
      <c r="A236" s="210"/>
      <c r="B236" s="212"/>
      <c r="C236" s="212"/>
      <c r="D236" s="212"/>
      <c r="E236" s="212"/>
      <c r="F236" s="212"/>
      <c r="G236" s="212"/>
    </row>
    <row r="237" spans="1:7" ht="15.75">
      <c r="A237" s="210"/>
      <c r="B237" s="212"/>
      <c r="C237" s="212"/>
      <c r="D237" s="212"/>
      <c r="E237" s="212"/>
      <c r="F237" s="212"/>
      <c r="G237" s="212"/>
    </row>
    <row r="238" spans="1:7" ht="15.75">
      <c r="A238" s="210"/>
      <c r="B238" s="212"/>
      <c r="C238" s="212"/>
      <c r="D238" s="212"/>
      <c r="E238" s="212"/>
      <c r="F238" s="212"/>
      <c r="G238" s="212"/>
    </row>
  </sheetData>
  <sheetProtection/>
  <mergeCells count="16">
    <mergeCell ref="A36:G36"/>
    <mergeCell ref="F8:F9"/>
    <mergeCell ref="G8:G9"/>
    <mergeCell ref="E3:G3"/>
    <mergeCell ref="D8:D9"/>
    <mergeCell ref="E8:E9"/>
    <mergeCell ref="E1:G1"/>
    <mergeCell ref="E2:G2"/>
    <mergeCell ref="E4:G4"/>
    <mergeCell ref="A11:G11"/>
    <mergeCell ref="A24:G24"/>
    <mergeCell ref="A6:G6"/>
    <mergeCell ref="C7:E7"/>
    <mergeCell ref="A8:A9"/>
    <mergeCell ref="B8:B9"/>
    <mergeCell ref="C8:C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Anna</cp:lastModifiedBy>
  <cp:lastPrinted>2023-04-19T08:08:58Z</cp:lastPrinted>
  <dcterms:created xsi:type="dcterms:W3CDTF">2008-12-11T08:48:16Z</dcterms:created>
  <dcterms:modified xsi:type="dcterms:W3CDTF">2023-04-19T08:09:05Z</dcterms:modified>
  <cp:category/>
  <cp:version/>
  <cp:contentType/>
  <cp:contentStatus/>
</cp:coreProperties>
</file>