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290" windowHeight="11745" activeTab="4"/>
  </bookViews>
  <sheets>
    <sheet name="Пр.1.IДоходы " sheetId="1" r:id="rId1"/>
    <sheet name="Пр.1Расходы" sheetId="2" r:id="rId2"/>
    <sheet name="Пр.1.IIIИсточники " sheetId="3" r:id="rId3"/>
    <sheet name="Пр.2. показ. доходов" sheetId="4" r:id="rId4"/>
    <sheet name="Пр.3 Показатели расх. вед." sheetId="5" r:id="rId5"/>
    <sheet name="Пр.4.Показ.расх.разд.подрз." sheetId="6" r:id="rId6"/>
    <sheet name="Пр.5.Показатели источн." sheetId="7" r:id="rId7"/>
    <sheet name="Пр.6.Резервный фонд" sheetId="8" r:id="rId8"/>
    <sheet name="Пр.7.Численн.мун.служ." sheetId="9" r:id="rId9"/>
  </sheets>
  <definedNames>
    <definedName name="Z_C610FD5A_7718_4A24_B816_5465F2387238_.wvu.PrintArea" localSheetId="0" hidden="1">'Пр.1.IДоходы '!$A$6:$G$66</definedName>
    <definedName name="Z_C610FD5A_7718_4A24_B816_5465F2387238_.wvu.PrintArea" localSheetId="3" hidden="1">'Пр.2. показ. доходов'!$A$6:$E$66</definedName>
    <definedName name="Z_C610FD5A_7718_4A24_B816_5465F2387238_.wvu.Rows" localSheetId="0" hidden="1">'Пр.1.IДоходы '!#REF!</definedName>
    <definedName name="Z_C610FD5A_7718_4A24_B816_5465F2387238_.wvu.Rows" localSheetId="3" hidden="1">'Пр.2. показ. доходов'!#REF!</definedName>
    <definedName name="_xlnm.Print_Area" localSheetId="0">'Пр.1.IДоходы '!$A$1:$G$68</definedName>
    <definedName name="_xlnm.Print_Area" localSheetId="1">'Пр.1Расходы'!$A$1:$J$250</definedName>
    <definedName name="_xlnm.Print_Area" localSheetId="3">'Пр.2. показ. доходов'!$A$1:$F$66</definedName>
    <definedName name="_xlnm.Print_Area" localSheetId="4">'Пр.3 Показатели расх. вед.'!$A$1:$J$254</definedName>
    <definedName name="_xlnm.Print_Area" localSheetId="6">'Пр.5.Показатели источн.'!$A$2:$D$17</definedName>
    <definedName name="_xlnm.Print_Area" localSheetId="7">'Пр.6.Резервный фонд'!$A$2:$J$11</definedName>
  </definedNames>
  <calcPr fullCalcOnLoad="1" refMode="R1C1"/>
</workbook>
</file>

<file path=xl/sharedStrings.xml><?xml version="1.0" encoding="utf-8"?>
<sst xmlns="http://schemas.openxmlformats.org/spreadsheetml/2006/main" count="2552" uniqueCount="545">
  <si>
    <t>№ п/п</t>
  </si>
  <si>
    <t>Наименование</t>
  </si>
  <si>
    <t>Код целевой статьи</t>
  </si>
  <si>
    <t>Код вида расхода</t>
  </si>
  <si>
    <t>Общегосударственные вопросы</t>
  </si>
  <si>
    <t>1.1</t>
  </si>
  <si>
    <t>0103</t>
  </si>
  <si>
    <t>1.1.1</t>
  </si>
  <si>
    <t>1.1.1.1</t>
  </si>
  <si>
    <t>Услуги связи</t>
  </si>
  <si>
    <t>Транспортные услуги</t>
  </si>
  <si>
    <t>Прочие расходы</t>
  </si>
  <si>
    <t>1.1.2</t>
  </si>
  <si>
    <t>1.2</t>
  </si>
  <si>
    <t>0104</t>
  </si>
  <si>
    <t>1.2.1</t>
  </si>
  <si>
    <t>Коммунальные услуги</t>
  </si>
  <si>
    <t>1.3.1</t>
  </si>
  <si>
    <t>Резервные фонды</t>
  </si>
  <si>
    <t>Национальная безопасность и правоохранительная деятельность</t>
  </si>
  <si>
    <t>0300</t>
  </si>
  <si>
    <t>2.1</t>
  </si>
  <si>
    <t>0309</t>
  </si>
  <si>
    <t>2.1.1</t>
  </si>
  <si>
    <t>Жилищно-коммунальное хозяйство</t>
  </si>
  <si>
    <t>0500</t>
  </si>
  <si>
    <t>3.1</t>
  </si>
  <si>
    <t>Благоустройство</t>
  </si>
  <si>
    <t>0503</t>
  </si>
  <si>
    <t>Образование</t>
  </si>
  <si>
    <t>0700</t>
  </si>
  <si>
    <t>0707</t>
  </si>
  <si>
    <t>0800</t>
  </si>
  <si>
    <t>0801</t>
  </si>
  <si>
    <t>Периодическая печать и издательства</t>
  </si>
  <si>
    <t>Физическая культура и спорт</t>
  </si>
  <si>
    <t>Социальная политика</t>
  </si>
  <si>
    <t>1000</t>
  </si>
  <si>
    <t>Охрана семьи и детства</t>
  </si>
  <si>
    <t>1004</t>
  </si>
  <si>
    <t>Наименование источника дохода</t>
  </si>
  <si>
    <t>I</t>
  </si>
  <si>
    <t>Налоговые доходы</t>
  </si>
  <si>
    <t>1</t>
  </si>
  <si>
    <t>Налоги на совокупный доход</t>
  </si>
  <si>
    <t>Единый налог на вмененный доход для отдельных видов деятельности</t>
  </si>
  <si>
    <t>2</t>
  </si>
  <si>
    <t>3</t>
  </si>
  <si>
    <t>Неналоговые доходы</t>
  </si>
  <si>
    <t>Прочие поступления  от денежных взысканий (штрафов) и иных сумм в возмещение ущерба</t>
  </si>
  <si>
    <t>Прочие неналоговые доходы</t>
  </si>
  <si>
    <t xml:space="preserve">Прочие неналоговые доходы </t>
  </si>
  <si>
    <t>II</t>
  </si>
  <si>
    <t xml:space="preserve"> Прочие безвозмездные поступления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</si>
  <si>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</si>
  <si>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>Код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</si>
  <si>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</si>
  <si>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</si>
  <si>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Глава муниципального образования</t>
  </si>
  <si>
    <t>0102</t>
  </si>
  <si>
    <t>1.3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</si>
  <si>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</si>
  <si>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</si>
  <si>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налогоплательщиков,выбравших в качестве объекта налогообложения доходы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</si>
  <si>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</si>
  <si>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Штрафы, санкции, возмещение ущерба</t>
  </si>
  <si>
    <t xml:space="preserve">Безвозмездные поступления </t>
  </si>
  <si>
    <t>909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</si>
  <si>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</si>
  <si>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</si>
  <si>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</si>
  <si>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</si>
  <si>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Средства массовой информации</t>
  </si>
  <si>
    <t>1200</t>
  </si>
  <si>
    <t>1202</t>
  </si>
  <si>
    <t>1100</t>
  </si>
  <si>
    <t>000</t>
  </si>
  <si>
    <t>1 00 00000 00 0000 000</t>
  </si>
  <si>
    <t>182</t>
  </si>
  <si>
    <t>1 05 00000 00 0000 000</t>
  </si>
  <si>
    <t>1 05 01000 00 0000 110</t>
  </si>
  <si>
    <t>1 05 01010 01 0000 110</t>
  </si>
  <si>
    <t>1 05 01020 01 0000 110</t>
  </si>
  <si>
    <t>1 05 02000 02 0000 110</t>
  </si>
  <si>
    <t>1 13 00000 00 0000 000</t>
  </si>
  <si>
    <t>1 16 00000 00 0000 000</t>
  </si>
  <si>
    <t>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</si>
  <si>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</si>
  <si>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</si>
  <si>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</si>
  <si>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</si>
  <si>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>1 17 00000 00 0000 000</t>
  </si>
  <si>
    <t>1 17 05000 00 0000 180</t>
  </si>
  <si>
    <t>1 17 05030 03 0000 180</t>
  </si>
  <si>
    <t>2 00 00000 00 0000 000</t>
  </si>
  <si>
    <t>2 02 00000 00 0000 000</t>
  </si>
  <si>
    <t xml:space="preserve"> 2 07 00000 00 0000 180</t>
  </si>
  <si>
    <t xml:space="preserve"> 2 07 03000 03 0000 180</t>
  </si>
  <si>
    <t>2 08 03000 03 0000 180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</si>
  <si>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</si>
  <si>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847</t>
  </si>
  <si>
    <t>807</t>
  </si>
  <si>
    <t>806</t>
  </si>
  <si>
    <t>КОСГУ</t>
  </si>
  <si>
    <t>211</t>
  </si>
  <si>
    <t>213</t>
  </si>
  <si>
    <t>221</t>
  </si>
  <si>
    <t>226</t>
  </si>
  <si>
    <t>290</t>
  </si>
  <si>
    <t>310</t>
  </si>
  <si>
    <t>9</t>
  </si>
  <si>
    <t>9.2</t>
  </si>
  <si>
    <t>9.2.1</t>
  </si>
  <si>
    <t>9.2.2</t>
  </si>
  <si>
    <t>10</t>
  </si>
  <si>
    <t>10.1</t>
  </si>
  <si>
    <t>1.1.3</t>
  </si>
  <si>
    <t>1.1.1.2</t>
  </si>
  <si>
    <t>850</t>
  </si>
  <si>
    <t>0111</t>
  </si>
  <si>
    <t>Резервные средства</t>
  </si>
  <si>
    <t>870</t>
  </si>
  <si>
    <t>ИТОГО:</t>
  </si>
  <si>
    <t>1 13 02000 00 0000 130</t>
  </si>
  <si>
    <t xml:space="preserve">Доходы от компенсации затрат государства            </t>
  </si>
  <si>
    <t xml:space="preserve"> 1 13 02990 00 0000 130</t>
  </si>
  <si>
    <t xml:space="preserve">Прочие доходы от компенсации затрат государства     </t>
  </si>
  <si>
    <t>1 13 02993 03 0000 130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</si>
  <si>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 и (или) расчетов с использованием платежных карт</t>
  </si>
  <si>
    <t>Заработная плата</t>
  </si>
  <si>
    <t>Начисления на выплаты по оплате труда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</si>
  <si>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</si>
  <si>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</si>
  <si>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</si>
  <si>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Работы, услуги по содержанию имущества</t>
  </si>
  <si>
    <t>867</t>
  </si>
  <si>
    <t>Код раздела, подраздела</t>
  </si>
  <si>
    <t>121</t>
  </si>
  <si>
    <t>225</t>
  </si>
  <si>
    <t>852</t>
  </si>
  <si>
    <t>1 13 02993 03 0100 130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</si>
  <si>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</si>
  <si>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</si>
  <si>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</si>
  <si>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</si>
  <si>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</si>
  <si>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</si>
  <si>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Глава местной администрации</t>
  </si>
  <si>
    <t>Пособия по социальной помощи населению</t>
  </si>
  <si>
    <t>244</t>
  </si>
  <si>
    <t>МУНИЦИПАЛЬНЫЙ СОВЕТ МО ГАВАНЬ</t>
  </si>
  <si>
    <t>МЕСТНАЯ АДМИНИСТРАЦИЯ МО ГАВАНЬ</t>
  </si>
  <si>
    <t>0705</t>
  </si>
  <si>
    <t>Профессиональная подготовка, переподготовка и повышение квалификации</t>
  </si>
  <si>
    <t>Прочая закупка товаров, работ и услуг для обеспечения государственных (муниципальных) нужд</t>
  </si>
  <si>
    <t>0100</t>
  </si>
  <si>
    <t>10.1.1</t>
  </si>
  <si>
    <t>10.1.2</t>
  </si>
  <si>
    <t>2 07 03010 03 0000 180</t>
  </si>
  <si>
    <t>2 07 03020 03 0000 180</t>
  </si>
  <si>
    <t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Москвы и Санкт-Петербурга</t>
  </si>
  <si>
    <t>11</t>
  </si>
  <si>
    <t>2 08 00000 00 0000 180</t>
  </si>
  <si>
    <t>11.1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</si>
  <si>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</si>
  <si>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Налог, взимаемый в связи с применением патентной системы налогообложения</t>
  </si>
  <si>
    <t>1 05 04000 02 0000 110</t>
  </si>
  <si>
    <t>1 05 04030 02 0000 110</t>
  </si>
  <si>
    <t>313</t>
  </si>
  <si>
    <t>Пособия, компенсации, меры социальной поддержки по публичным нормативным обязательствам</t>
  </si>
  <si>
    <t>1.1.2.1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</si>
  <si>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</si>
  <si>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</si>
  <si>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</si>
  <si>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</si>
  <si>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</si>
  <si>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</si>
  <si>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</si>
  <si>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1.2.2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</si>
  <si>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</si>
  <si>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</si>
  <si>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</si>
  <si>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</si>
  <si>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</si>
  <si>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1.1.2.2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</si>
  <si>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</si>
  <si>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</si>
  <si>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</si>
  <si>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</si>
  <si>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1 05 01050 01 0000 110</t>
  </si>
  <si>
    <t>% исполнения</t>
  </si>
  <si>
    <t>Наименование учреждения</t>
  </si>
  <si>
    <t>Наименование показателя</t>
  </si>
  <si>
    <t>Учтено по бюджету</t>
  </si>
  <si>
    <t>Муниципальный Совет МО "Гавань"</t>
  </si>
  <si>
    <t>х</t>
  </si>
  <si>
    <t>Штатные единицы</t>
  </si>
  <si>
    <t>Расходы на оплату труда с начислениями</t>
  </si>
  <si>
    <t>из них заработная плата</t>
  </si>
  <si>
    <t>Местная Администрация МО "Гавань"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</si>
  <si>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</si>
  <si>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</si>
  <si>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</si>
  <si>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поступления 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</si>
  <si>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</si>
  <si>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</si>
  <si>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</si>
  <si>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</si>
  <si>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</si>
  <si>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</si>
  <si>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853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</si>
  <si>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</si>
  <si>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323</t>
  </si>
  <si>
    <t>1 05 01012 01 0000 110</t>
  </si>
  <si>
    <t xml:space="preserve">I. Доходы бюджета </t>
  </si>
  <si>
    <t>II. Расходы бюджета</t>
  </si>
  <si>
    <t>к  Решению  МС МО Гавань</t>
  </si>
  <si>
    <t>909 01 05 02 01 03 0000 510</t>
  </si>
  <si>
    <t>909 01 05 02 01 03 0000 610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</si>
  <si>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</si>
  <si>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</si>
  <si>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909 01 05 00 00 00 0000 000</t>
  </si>
  <si>
    <t>Изменение остатков средств на счетах по учету средств бюджетов</t>
  </si>
  <si>
    <t>Код бюджетной классификации</t>
  </si>
  <si>
    <t>1.</t>
  </si>
  <si>
    <t>824</t>
  </si>
  <si>
    <t>00200 00031</t>
  </si>
  <si>
    <t>Фонд оплаты труда государственных (муниципальных) органов</t>
  </si>
  <si>
    <t>129</t>
  </si>
  <si>
    <t xml:space="preserve">00200 0032 </t>
  </si>
  <si>
    <t>09200 G0100</t>
  </si>
  <si>
    <t>00200 G0850</t>
  </si>
  <si>
    <t>Участие в реализации мер по профилактике дорожно-транспортного травматизма на территории муниципального образования</t>
  </si>
  <si>
    <t>Закупка товаров, работ и услуг для государственных
(муниципальных) нужд</t>
  </si>
  <si>
    <t>Участие в деятельности по профилактике правонарушений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</si>
  <si>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</si>
  <si>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</si>
  <si>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</si>
  <si>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мероприятий по сохранению и развитию местных традиций и обрядов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</si>
  <si>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</si>
  <si>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51100 G0860</t>
  </si>
  <si>
    <t>51100 G0870</t>
  </si>
  <si>
    <t>1102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</si>
  <si>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</si>
  <si>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</si>
  <si>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депутатам, осуществляющим свои полномочия на непостоянной основе</t>
  </si>
  <si>
    <t>00200 00023</t>
  </si>
  <si>
    <t>00200 00011</t>
  </si>
  <si>
    <t>Приложение № 6</t>
  </si>
  <si>
    <t>Приложение № 7</t>
  </si>
  <si>
    <t>Организация и проведение досуговых мероприятий для жителей, проживающих на территории муниципального образования</t>
  </si>
  <si>
    <t>Налог, взимаемый с налогоплательщиков, выбравших в качестве объекта налогообложения доходы,уменьшенные на величину расходов ( 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</si>
  <si>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 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</si>
  <si>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</si>
  <si>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</si>
  <si>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Функционирование высшего должностного лица субъекта Российской Федерации и муниципального образования</t>
  </si>
  <si>
    <t>1.1.2.3</t>
  </si>
  <si>
    <t>2.1.1.1</t>
  </si>
  <si>
    <t>2.1.2</t>
  </si>
  <si>
    <t>2.1.3</t>
  </si>
  <si>
    <t>2.1.4</t>
  </si>
  <si>
    <t>2.1.5</t>
  </si>
  <si>
    <t>III. Источники внутреннего финансирования дефицита бюджета</t>
  </si>
  <si>
    <t>4</t>
  </si>
  <si>
    <t>4.1</t>
  </si>
  <si>
    <t>5</t>
  </si>
  <si>
    <t>5.1</t>
  </si>
  <si>
    <t>5.2</t>
  </si>
  <si>
    <t>5.2.1</t>
  </si>
  <si>
    <t>5.2.1.1</t>
  </si>
  <si>
    <t>5.2.1.1.1</t>
  </si>
  <si>
    <t>5.2.1.1.2</t>
  </si>
  <si>
    <t>6</t>
  </si>
  <si>
    <t>6.1</t>
  </si>
  <si>
    <t>Другие подвиды прочих неналоговых доходов бюджетов внутригородских муниципальных образований гСанкт-Петербурга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</si>
  <si>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</si>
  <si>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</si>
  <si>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1 17 01000 00 0000 180</t>
  </si>
  <si>
    <t>1 17 01030 03 0000 180</t>
  </si>
  <si>
    <t>6.2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</si>
  <si>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</si>
  <si>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Налоги, пошлины и сборы</t>
  </si>
  <si>
    <t>831</t>
  </si>
  <si>
    <t>296</t>
  </si>
  <si>
    <t>291</t>
  </si>
  <si>
    <t>Закупка товаров, работ и услуг для государственных (муниципальных) нужд</t>
  </si>
  <si>
    <t>Национальная экономика</t>
  </si>
  <si>
    <t>0400</t>
  </si>
  <si>
    <t>Общеэкономические вопросы</t>
  </si>
  <si>
    <t>0401</t>
  </si>
  <si>
    <t>Благоустройство территорий муниципального образования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</si>
  <si>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</si>
  <si>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</si>
  <si>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</si>
  <si>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образования, за исключением организаций и осуществления мероприятий по экологическому контролю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</si>
  <si>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</t>
  </si>
  <si>
    <t>Другие вопросы в области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</si>
  <si>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</si>
  <si>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0709</t>
  </si>
  <si>
    <t xml:space="preserve">Резервный фонд местной администрации </t>
  </si>
  <si>
    <t>Неисполненных назначений</t>
  </si>
  <si>
    <t>000 1 00 00000 00 0000 000</t>
  </si>
  <si>
    <t>000 1 05 00000 00 0000 000</t>
  </si>
  <si>
    <t>000 1 05 01000 00 0000 110</t>
  </si>
  <si>
    <t>182 1 05 01011 01 0000 110</t>
  </si>
  <si>
    <t>182 1 05 01012 01 0000 110</t>
  </si>
  <si>
    <t>000 1 05 01020 01 0000 110</t>
  </si>
  <si>
    <t>182 1 05 01021 01 0000 110</t>
  </si>
  <si>
    <t>182 1 05 01022 01 0000 110</t>
  </si>
  <si>
    <t>182 1 05 01050 01 0000 110</t>
  </si>
  <si>
    <t xml:space="preserve">      Приложение №4</t>
  </si>
  <si>
    <t>к Решению МС МО Гавань</t>
  </si>
  <si>
    <t xml:space="preserve">№ п/п </t>
  </si>
  <si>
    <t>Наименование статьи</t>
  </si>
  <si>
    <t>% испол-нения</t>
  </si>
  <si>
    <t>Функционирование Правительства Российской Федерации, высших исполнительных органов государственной власти Российской Федерации субъектов, местных администраций</t>
  </si>
  <si>
    <t>1.4</t>
  </si>
  <si>
    <t>Защита населения и территорий от  чрезвычайных ситуаций природного и техногенного характера, гражданская оборона</t>
  </si>
  <si>
    <t>3.2</t>
  </si>
  <si>
    <t>Другие вопросы в области окружающей среды</t>
  </si>
  <si>
    <t xml:space="preserve">Молодежная политика </t>
  </si>
  <si>
    <t>6.3</t>
  </si>
  <si>
    <t>7</t>
  </si>
  <si>
    <t>Культура, кинематография</t>
  </si>
  <si>
    <t>7.1</t>
  </si>
  <si>
    <t>Культура</t>
  </si>
  <si>
    <t>8</t>
  </si>
  <si>
    <t>8.1</t>
  </si>
  <si>
    <t>8.2</t>
  </si>
  <si>
    <t>9.1</t>
  </si>
  <si>
    <t>ИТОГО РАСХОДОВ</t>
  </si>
  <si>
    <t>Код раздела подраз-дела</t>
  </si>
  <si>
    <t>182 1 05 02010 02 0000 110</t>
  </si>
  <si>
    <t>182 1 05 02020 02 0000 110</t>
  </si>
  <si>
    <t>182 1 05 04030 02 0000 110</t>
  </si>
  <si>
    <t>000 1 05 04000 02 0000 110</t>
  </si>
  <si>
    <t>000 1 05 02000 02 0000 110</t>
  </si>
  <si>
    <t>000 1 05 01010 01 0000 110</t>
  </si>
  <si>
    <t>000 1 13 00000 00 0000 000</t>
  </si>
  <si>
    <t>000 1 13 02000 00 0000 130</t>
  </si>
  <si>
    <t>000  1 13 02990 00 0000 130</t>
  </si>
  <si>
    <t>867 1 13 02993 03 0100 130</t>
  </si>
  <si>
    <t>000 1 16 00000 00 0000 000</t>
  </si>
  <si>
    <t>182 1 16 06000 01 0000 140</t>
  </si>
  <si>
    <t>000 1 16 90030 03 0100 140</t>
  </si>
  <si>
    <t>806 1 16 90030 03 0100 140</t>
  </si>
  <si>
    <t>824 1 16 90030 03 0100 140</t>
  </si>
  <si>
    <t>847 1 16 90030 03 0100 140</t>
  </si>
  <si>
    <t>847 1 16 90030 03 0200 140</t>
  </si>
  <si>
    <t>000 1 17 00000 00 0000 000</t>
  </si>
  <si>
    <t>000 1 17 01000 00 0000 180</t>
  </si>
  <si>
    <t>909 1 17 01030 03 0000 180</t>
  </si>
  <si>
    <t>000 1 17 05000 00 0000 180</t>
  </si>
  <si>
    <t>909 1 17 05030 03 0000 180</t>
  </si>
  <si>
    <t>000 2 00 00000 00 0000 000</t>
  </si>
  <si>
    <t>000 2 02 00000 00 0000 000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</si>
  <si>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</si>
  <si>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</si>
  <si>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</si>
  <si>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</si>
  <si>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830</t>
  </si>
  <si>
    <t>240</t>
  </si>
  <si>
    <t>320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</si>
  <si>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</si>
  <si>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</si>
  <si>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Исполнение судебных актов</t>
  </si>
  <si>
    <t>Приложение № 5</t>
  </si>
  <si>
    <t>909  01 00 00 00 00 0000 000</t>
  </si>
  <si>
    <t>Источники внутреннего финансирования дефицитов бюджетов</t>
  </si>
  <si>
    <t xml:space="preserve"> 909 01 05 00 00 00 0000 500</t>
  </si>
  <si>
    <t>Увеличение остатков средств бюджетов</t>
  </si>
  <si>
    <t xml:space="preserve"> 909 01 05 02 00 00 0000 500</t>
  </si>
  <si>
    <t xml:space="preserve"> 909 01 05 02 01 03 0000 510</t>
  </si>
  <si>
    <t>Увеличение прочих остатков денежных средств бюджетов внутригородских муниципальных образований  городов федерального значения</t>
  </si>
  <si>
    <t>909 01 05 00 00 00 0000 600</t>
  </si>
  <si>
    <t>Уменьшение остатков средств бюджетов</t>
  </si>
  <si>
    <t xml:space="preserve"> 909 01 05 02 00 00 0000 600</t>
  </si>
  <si>
    <t>Уменьшение прочих остатков денежных средств бюджетов внутригородских муниципальных образований  городов федерального значения</t>
  </si>
  <si>
    <t xml:space="preserve"> 909 01 05 02 01 03 0000 610</t>
  </si>
  <si>
    <t>Исполнено с начала года, руб.</t>
  </si>
  <si>
    <t>Утверждено по бюджету, руб.</t>
  </si>
  <si>
    <t>Фактически исполнено, руб.</t>
  </si>
  <si>
    <t>2 02 30000 00 0000 151</t>
  </si>
  <si>
    <t>2 02 30024 00 0000 151</t>
  </si>
  <si>
    <t>2 02 30024 03 0000 151</t>
  </si>
  <si>
    <t xml:space="preserve">2 02 30024 03 0100 151 </t>
  </si>
  <si>
    <t xml:space="preserve">2 02 30024 03 0200 151 </t>
  </si>
  <si>
    <t>2 02 30027 00 0000 151</t>
  </si>
  <si>
    <t>2 02 30027 03 0000 151</t>
  </si>
  <si>
    <t xml:space="preserve"> 2 02 30027 03 0100 151</t>
  </si>
  <si>
    <t>2 02 30027 03 0200 151</t>
  </si>
  <si>
    <t>000 2 02 30000 00 0000 151</t>
  </si>
  <si>
    <t>909 2 02 30024 00 0000 151</t>
  </si>
  <si>
    <t>909 2 02 30024 03 0000 151</t>
  </si>
  <si>
    <t xml:space="preserve">909 2 02 30024 03 0100 151 </t>
  </si>
  <si>
    <t xml:space="preserve">909 2 02 30024 03 0200 151 </t>
  </si>
  <si>
    <t>909 2 02 30027 00 0000 151</t>
  </si>
  <si>
    <t>909 2 02 30027 03 0000 151</t>
  </si>
  <si>
    <t>909 2 02 30027 03 0100 151</t>
  </si>
  <si>
    <t>909 2 02 30027 03 0200 151</t>
  </si>
  <si>
    <t>Отчет об исполнении местного бюджета МО Гавань за 2019 год</t>
  </si>
  <si>
    <t xml:space="preserve">   от  __________ № ________</t>
  </si>
  <si>
    <t>тыс. рублей</t>
  </si>
  <si>
    <t>Утверждено на 2019 год</t>
  </si>
  <si>
    <t>Исполнено на 01.01.2020</t>
  </si>
  <si>
    <t>815</t>
  </si>
  <si>
    <t>3.2.1</t>
  </si>
  <si>
    <t>3.2.1.1</t>
  </si>
  <si>
    <t>3.2.1.1.1</t>
  </si>
  <si>
    <t>3.2.1.1.2</t>
  </si>
  <si>
    <t>3.2.1.1.3</t>
  </si>
  <si>
    <t>3.2.1.1.4</t>
  </si>
  <si>
    <t>3.2.1.1.5</t>
  </si>
  <si>
    <t>3.2.1.2</t>
  </si>
  <si>
    <t>4.1.1.</t>
  </si>
  <si>
    <t>4.2</t>
  </si>
  <si>
    <t>4.2.1</t>
  </si>
  <si>
    <t>4.2.1.1</t>
  </si>
  <si>
    <t>00200 00110</t>
  </si>
  <si>
    <t>Главный распорядитель</t>
  </si>
  <si>
    <t>Код раздела и подраздела</t>
  </si>
  <si>
    <t>Расходы на выплаты персоналу государственных
(муниципальных) органов</t>
  </si>
  <si>
    <t>Социальные пособия и компенсации персоналу в денежной форме</t>
  </si>
  <si>
    <t>266</t>
  </si>
  <si>
    <t>00200 00123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</si>
  <si>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</si>
  <si>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</si>
  <si>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00200 00120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</si>
  <si>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</si>
  <si>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 xml:space="preserve">Фонд оплаты труда государственных (муниципальных)
органов
</t>
  </si>
  <si>
    <t xml:space="preserve"> 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</si>
  <si>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Начисления на оплату труда</t>
  </si>
  <si>
    <t>346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</si>
  <si>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</si>
  <si>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 и иных платежей</t>
  </si>
  <si>
    <t xml:space="preserve"> Членские взносы на осуществление деятельности Совета муниципальных образований Санкт-Петербурга </t>
  </si>
  <si>
    <t>09200 01260</t>
  </si>
  <si>
    <t>Уплата иных платежей</t>
  </si>
  <si>
    <t>297</t>
  </si>
  <si>
    <t xml:space="preserve">Глава местной администрации </t>
  </si>
  <si>
    <t>00200 00130</t>
  </si>
  <si>
    <t>00200 00132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</si>
  <si>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</si>
  <si>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Иные закупки товаров, работ и услуг для обеспечения государственных (муниципальных) нужд
</t>
  </si>
  <si>
    <t>Страхование</t>
  </si>
  <si>
    <t>Увеличение стоимости материальных запасов однократного применения</t>
  </si>
  <si>
    <t>Штрафы</t>
  </si>
  <si>
    <t>0113</t>
  </si>
  <si>
    <t>349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</si>
  <si>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</si>
  <si>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</si>
  <si>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Расходы на выплаты персоналу органов местного самоуправления</t>
  </si>
  <si>
    <t>Резервный фонд местной администрации</t>
  </si>
  <si>
    <t>07000 00160</t>
  </si>
  <si>
    <t xml:space="preserve"> </t>
  </si>
  <si>
    <t>Защита населения и территорий от  чрезвычайных ситуаций природного и техногенного характера,гражданская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</si>
  <si>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</si>
  <si>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21900 00220</t>
  </si>
  <si>
    <t>79500 01290</t>
  </si>
  <si>
    <t>79500 01210</t>
  </si>
  <si>
    <t>Участие в установленном порядкев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</si>
  <si>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79500 01212</t>
  </si>
  <si>
    <t>Иные закупки товаров, работ и услуг для обеспечения
государственных (муниципальных) нужд</t>
  </si>
  <si>
    <t>79500 01211</t>
  </si>
  <si>
    <t>79500 01213</t>
  </si>
  <si>
    <t>4410001215</t>
  </si>
  <si>
    <t xml:space="preserve">Иные закупки товаров, работ и услуг для обеспечения
государственных (муниципальных) нужд
</t>
  </si>
  <si>
    <t>Прочая закупка товаров, работ и услуг для обеспечения
государственных (муниципальных) нужд</t>
  </si>
  <si>
    <t xml:space="preserve">Временное трудоустройство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
</t>
  </si>
  <si>
    <t>51000 00312</t>
  </si>
  <si>
    <t>Прочие услуги</t>
  </si>
  <si>
    <t>Иные закупки товаров, работ и услуг для муниципальных нуж</t>
  </si>
  <si>
    <t>60000 00400</t>
  </si>
  <si>
    <t>Услуги по содержанию имущества</t>
  </si>
  <si>
    <t xml:space="preserve">Охрана окружающей среды
</t>
  </si>
  <si>
    <t xml:space="preserve">Другие вопросы в области охраны окружающей среды
</t>
  </si>
  <si>
    <t>7950000510</t>
  </si>
  <si>
    <t>Прочих услуг</t>
  </si>
  <si>
    <t>42800 00611</t>
  </si>
  <si>
    <t>43100 00621</t>
  </si>
  <si>
    <t>Организация местных и участие в организации и проведении городских праздничных и иных зрелищных мероприятий</t>
  </si>
  <si>
    <t>45000 00710</t>
  </si>
  <si>
    <t>Арендная плата за пользование имуществом (за исключением зем.участков)</t>
  </si>
  <si>
    <t>224</t>
  </si>
  <si>
    <t>45000 00720</t>
  </si>
  <si>
    <t>79500 01214</t>
  </si>
  <si>
    <t>1001</t>
  </si>
  <si>
    <t>50500 00820</t>
  </si>
  <si>
    <t>312</t>
  </si>
  <si>
    <t>Пенсии, пособия, выплачиваемые организациями сектора государственного управления</t>
  </si>
  <si>
    <t>Пособия, компенсации, меры социальной поддержки
по публичным нормативным обязательствам</t>
  </si>
  <si>
    <t>Приобретение товаров, работ, услуг в пользу граждан
в целях их социального обеспечения</t>
  </si>
  <si>
    <t>Создание условий для развития на территории муниципального образования массовой физической культуры и спорта</t>
  </si>
  <si>
    <t>51200 00910</t>
  </si>
  <si>
    <t>Учреждение печатного средства массовой информации, опубликование муниципальных правовых актов, иной информации</t>
  </si>
  <si>
    <t>45700 01010</t>
  </si>
  <si>
    <t>ИЗБИРАТЕЛЬНАЯ КОМИССИЯ МО ГАВАНЬ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</si>
  <si>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</si>
  <si>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</si>
  <si>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</si>
  <si>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00200 00150</t>
  </si>
  <si>
    <t>Специальные расходы</t>
  </si>
  <si>
    <t>880</t>
  </si>
  <si>
    <t>Иные выплаты текущего характера организациям</t>
  </si>
  <si>
    <t>ИТОГО РАСХОДОВ:</t>
  </si>
  <si>
    <t>7.2</t>
  </si>
  <si>
    <t>7.3</t>
  </si>
  <si>
    <t>7.3.1</t>
  </si>
  <si>
    <t>7.3.2</t>
  </si>
  <si>
    <t>7.3.3</t>
  </si>
  <si>
    <t>7.3.4</t>
  </si>
  <si>
    <t>7.3.5</t>
  </si>
  <si>
    <t>7.3.6</t>
  </si>
  <si>
    <t>8.3</t>
  </si>
  <si>
    <t>3.1.1</t>
  </si>
  <si>
    <t>6000</t>
  </si>
  <si>
    <t>6.2.2</t>
  </si>
  <si>
    <t>6.2.2.1</t>
  </si>
  <si>
    <t>6.2.2.1.1</t>
  </si>
  <si>
    <t>6.2.2.1.2</t>
  </si>
  <si>
    <t>000 1 13 02993 03 0000 130</t>
  </si>
  <si>
    <t>000  1 16 90000 00 0000 140</t>
  </si>
  <si>
    <t xml:space="preserve"> 000 1 16 90030 03 0000 140</t>
  </si>
  <si>
    <t>807 1 16 90030 03 0100 140</t>
  </si>
  <si>
    <t>815 1 16 90030 03 0100 140</t>
  </si>
  <si>
    <t>Годовая сумма, тыс. рублей</t>
  </si>
  <si>
    <t>Утверждено на 2019</t>
  </si>
  <si>
    <t>Показатели доходов местного бюджета муниципального образования Гавань за 2019 год по кодам классификации доходов местного бюджета</t>
  </si>
  <si>
    <t>Приложение 2</t>
  </si>
  <si>
    <t>Приложение 1</t>
  </si>
  <si>
    <t>Показатели расходов местного бюджета муниципального образования Гавань за 2019 год по разделам и подразделам классификации расходов местного бюджета</t>
  </si>
  <si>
    <t>1.5</t>
  </si>
  <si>
    <t>Пенсионное обеспечение</t>
  </si>
  <si>
    <t>1.6</t>
  </si>
  <si>
    <t>Другие общегосударственные вопросы</t>
  </si>
  <si>
    <t>Показатели расходов местного бюджета за 2019 год по ведомственной структуре расходов бюджета МО Гавань</t>
  </si>
  <si>
    <t>Приложение 3</t>
  </si>
  <si>
    <t>от ________________№_________</t>
  </si>
  <si>
    <t xml:space="preserve"> Отчет о численности работников органов местного самоуправления и фактических затратах на их денежное содержание за  2019 года</t>
  </si>
  <si>
    <t>Расходование средств резервного фонда Местной Администрации МО Гавань за 2019 год не производилось</t>
  </si>
  <si>
    <t>Показатели  источников финансирования дефицита местного бюджета муниципального образования Гавань за 2019 год по кодам классификации источников финансирования дефицита местного бюджета</t>
  </si>
  <si>
    <t>рублей</t>
  </si>
  <si>
    <t>909 0111 0700000160 870 226</t>
  </si>
  <si>
    <t xml:space="preserve"> Отчет о расходовании средств резервного фонда  Местной Администрации МО Гавань за 2019 год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</si>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</sst>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6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_р_."/>
    <numFmt numFmtId="181" formatCode="0000"/>
    <numFmt numFmtId="182" formatCode="00000"/>
    <numFmt numFmtId="183" formatCode="#,##0.00_р_."/>
    <numFmt numFmtId="184" formatCode="#,##0.0\ _р_."/>
    <numFmt numFmtId="185" formatCode="#,##0_р_."/>
    <numFmt numFmtId="186" formatCode="000"/>
    <numFmt numFmtId="187" formatCode="_-* #,##0.0\ _р_._-;\-* #,##0.0\ _р_._-;_-* &quot;-&quot;\ _р_._-;_-@_-"/>
    <numFmt numFmtId="188" formatCode="_-* #,##0.00\ _р_._-;\-* #,##0.00\ _р_._-;_-* &quot;-&quot;\ _р_._-;_-@_-"/>
    <numFmt numFmtId="189" formatCode="0.0%"/>
    <numFmt numFmtId="190" formatCode="00000\-0000"/>
    <numFmt numFmtId="191" formatCode="0000.0"/>
    <numFmt numFmtId="192" formatCode="0000.00"/>
    <numFmt numFmtId="193" formatCode="_-* #,##0.000\ _р_._-;\-* #,##0.000\ _р_._-;_-* &quot;-&quot;??\ _р_._-;_-@_-"/>
    <numFmt numFmtId="194" formatCode="_-* #,##0.0\ _р_._-;\-* #,##0.0\ _р_._-;_-* &quot;-&quot;??\ _р_._-;_-@_-"/>
    <numFmt numFmtId="195" formatCode="_-* #,##0\ _р_._-;\-* #,##0\ _р_._-;_-* &quot;-&quot;??\ _р_._-;_-@_-"/>
    <numFmt numFmtId="196" formatCode="0.00_ ;[Red]\-0.00\ "/>
    <numFmt numFmtId="197" formatCode="#,##0.00&quot;р.&quot;"/>
    <numFmt numFmtId="198" formatCode="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0"/>
    <numFmt numFmtId="206" formatCode="0.00000"/>
    <numFmt numFmtId="207" formatCode="0.00000000"/>
    <numFmt numFmtId="208" formatCode="0.0000000"/>
    <numFmt numFmtId="209" formatCode="#,##0.000_р_."/>
    <numFmt numFmtId="210" formatCode="#,##0.0000_р_."/>
    <numFmt numFmtId="211" formatCode="#,##0.00000_р_."/>
    <numFmt numFmtId="212" formatCode="#,##0.0"/>
    <numFmt numFmtId="213" formatCode="#,##0.000"/>
    <numFmt numFmtId="214" formatCode="#,##0.0000"/>
    <numFmt numFmtId="215" formatCode="[$-FC19]d\ mmmm\ yyyy\ &quot;г.&quot;"/>
    <numFmt numFmtId="216" formatCode="_-* #,##0.00\ _р_._-;\-* #,##0.00\ _р_._-;_-* \-??\ _р_._-;_-@_-"/>
    <numFmt numFmtId="217" formatCode="0.00;[Red]0.00"/>
    <numFmt numFmtId="218" formatCode="#,##0.00000"/>
    <numFmt numFmtId="219" formatCode="0.000%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b/>
      <sz val="7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6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10" fontId="7" fillId="0" borderId="0" xfId="6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0" fontId="11" fillId="0" borderId="0" xfId="61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10" fontId="12" fillId="0" borderId="0" xfId="61" applyNumberFormat="1" applyFont="1" applyBorder="1" applyAlignment="1">
      <alignment/>
    </xf>
    <xf numFmtId="0" fontId="1" fillId="0" borderId="0" xfId="0" applyFont="1" applyAlignment="1">
      <alignment/>
    </xf>
    <xf numFmtId="10" fontId="10" fillId="0" borderId="0" xfId="61" applyNumberFormat="1" applyFont="1" applyBorder="1" applyAlignment="1">
      <alignment/>
    </xf>
    <xf numFmtId="0" fontId="10" fillId="0" borderId="0" xfId="0" applyFont="1" applyAlignment="1">
      <alignment/>
    </xf>
    <xf numFmtId="10" fontId="7" fillId="0" borderId="0" xfId="61" applyNumberFormat="1" applyFont="1" applyBorder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0" fontId="7" fillId="0" borderId="0" xfId="61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0" xfId="61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top" wrapText="1"/>
    </xf>
    <xf numFmtId="10" fontId="7" fillId="0" borderId="0" xfId="61" applyNumberFormat="1" applyFont="1" applyAlignment="1">
      <alignment/>
    </xf>
    <xf numFmtId="10" fontId="7" fillId="0" borderId="0" xfId="61" applyNumberFormat="1" applyFont="1" applyBorder="1" applyAlignment="1">
      <alignment readingOrder="1"/>
    </xf>
    <xf numFmtId="0" fontId="0" fillId="0" borderId="0" xfId="0" applyAlignment="1">
      <alignment readingOrder="1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wrapText="1"/>
    </xf>
    <xf numFmtId="49" fontId="17" fillId="0" borderId="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12" fontId="15" fillId="0" borderId="0" xfId="0" applyNumberFormat="1" applyFont="1" applyAlignment="1">
      <alignment horizontal="center" vertical="center"/>
    </xf>
    <xf numFmtId="212" fontId="15" fillId="0" borderId="0" xfId="0" applyNumberFormat="1" applyFont="1" applyBorder="1" applyAlignment="1">
      <alignment horizontal="center" vertical="center"/>
    </xf>
    <xf numFmtId="212" fontId="15" fillId="0" borderId="0" xfId="0" applyNumberFormat="1" applyFont="1" applyAlignment="1">
      <alignment horizontal="center" vertical="center" wrapText="1"/>
    </xf>
    <xf numFmtId="212" fontId="15" fillId="0" borderId="0" xfId="0" applyNumberFormat="1" applyFont="1" applyBorder="1" applyAlignment="1">
      <alignment horizontal="center" vertical="center" wrapText="1"/>
    </xf>
    <xf numFmtId="212" fontId="17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212" fontId="12" fillId="0" borderId="0" xfId="61" applyNumberFormat="1" applyFont="1" applyBorder="1" applyAlignment="1">
      <alignment/>
    </xf>
    <xf numFmtId="4" fontId="7" fillId="0" borderId="0" xfId="61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3" fontId="17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wrapTex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horizontal="right" vertical="center"/>
    </xf>
    <xf numFmtId="212" fontId="15" fillId="33" borderId="0" xfId="0" applyNumberFormat="1" applyFont="1" applyFill="1" applyAlignment="1">
      <alignment horizontal="center" vertical="center" wrapText="1"/>
    </xf>
    <xf numFmtId="10" fontId="7" fillId="33" borderId="0" xfId="61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10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wrapText="1"/>
    </xf>
    <xf numFmtId="0" fontId="16" fillId="33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2" fontId="17" fillId="0" borderId="10" xfId="0" applyNumberFormat="1" applyFont="1" applyBorder="1" applyAlignment="1">
      <alignment horizontal="center" vertical="distributed"/>
    </xf>
    <xf numFmtId="2" fontId="17" fillId="0" borderId="10" xfId="0" applyNumberFormat="1" applyFont="1" applyBorder="1" applyAlignment="1">
      <alignment horizontal="left" vertical="distributed" wrapText="1"/>
    </xf>
    <xf numFmtId="2" fontId="15" fillId="0" borderId="10" xfId="0" applyNumberFormat="1" applyFont="1" applyBorder="1" applyAlignment="1">
      <alignment horizontal="center" vertical="distributed"/>
    </xf>
    <xf numFmtId="2" fontId="15" fillId="0" borderId="10" xfId="0" applyNumberFormat="1" applyFont="1" applyBorder="1" applyAlignment="1">
      <alignment horizontal="left" vertical="distributed" wrapText="1"/>
    </xf>
    <xf numFmtId="4" fontId="17" fillId="0" borderId="10" xfId="0" applyNumberFormat="1" applyFont="1" applyBorder="1" applyAlignment="1">
      <alignment horizontal="center" vertical="distributed"/>
    </xf>
    <xf numFmtId="4" fontId="15" fillId="0" borderId="10" xfId="0" applyNumberFormat="1" applyFont="1" applyBorder="1" applyAlignment="1">
      <alignment horizontal="center" vertical="distributed"/>
    </xf>
    <xf numFmtId="0" fontId="14" fillId="0" borderId="0" xfId="0" applyFont="1" applyAlignment="1">
      <alignment horizontal="right"/>
    </xf>
    <xf numFmtId="49" fontId="15" fillId="0" borderId="0" xfId="0" applyNumberFormat="1" applyFont="1" applyAlignment="1">
      <alignment horizontal="right" vertical="top" wrapText="1"/>
    </xf>
    <xf numFmtId="212" fontId="15" fillId="0" borderId="0" xfId="0" applyNumberFormat="1" applyFont="1" applyAlignment="1">
      <alignment horizontal="right" vertical="center"/>
    </xf>
    <xf numFmtId="218" fontId="15" fillId="0" borderId="0" xfId="0" applyNumberFormat="1" applyFont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 readingOrder="1"/>
    </xf>
    <xf numFmtId="0" fontId="15" fillId="0" borderId="15" xfId="0" applyFont="1" applyBorder="1" applyAlignment="1">
      <alignment horizontal="left" vertical="center" wrapText="1" readingOrder="1"/>
    </xf>
    <xf numFmtId="49" fontId="15" fillId="0" borderId="16" xfId="0" applyNumberFormat="1" applyFont="1" applyBorder="1" applyAlignment="1">
      <alignment horizontal="center" vertical="center" readingOrder="1"/>
    </xf>
    <xf numFmtId="49" fontId="15" fillId="0" borderId="17" xfId="0" applyNumberFormat="1" applyFont="1" applyBorder="1" applyAlignment="1">
      <alignment horizontal="center" vertical="center" readingOrder="1"/>
    </xf>
    <xf numFmtId="49" fontId="15" fillId="0" borderId="17" xfId="0" applyNumberFormat="1" applyFont="1" applyBorder="1" applyAlignment="1">
      <alignment horizontal="center" vertical="center" wrapText="1" readingOrder="1"/>
    </xf>
    <xf numFmtId="0" fontId="15" fillId="0" borderId="17" xfId="0" applyFont="1" applyBorder="1" applyAlignment="1">
      <alignment horizontal="left" vertical="center" wrapText="1" readingOrder="1"/>
    </xf>
    <xf numFmtId="0" fontId="17" fillId="33" borderId="15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49" fontId="17" fillId="34" borderId="18" xfId="0" applyNumberFormat="1" applyFont="1" applyFill="1" applyBorder="1" applyAlignment="1">
      <alignment horizontal="center" vertical="center"/>
    </xf>
    <xf numFmtId="49" fontId="17" fillId="34" borderId="19" xfId="0" applyNumberFormat="1" applyFont="1" applyFill="1" applyBorder="1" applyAlignment="1">
      <alignment horizontal="center" vertical="center"/>
    </xf>
    <xf numFmtId="49" fontId="17" fillId="34" borderId="19" xfId="0" applyNumberFormat="1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left" vertical="center" wrapText="1"/>
    </xf>
    <xf numFmtId="49" fontId="17" fillId="34" borderId="14" xfId="0" applyNumberFormat="1" applyFont="1" applyFill="1" applyBorder="1" applyAlignment="1">
      <alignment horizontal="center" vertical="center"/>
    </xf>
    <xf numFmtId="49" fontId="17" fillId="34" borderId="15" xfId="0" applyNumberFormat="1" applyFont="1" applyFill="1" applyBorder="1" applyAlignment="1">
      <alignment horizontal="center" vertical="center"/>
    </xf>
    <xf numFmtId="49" fontId="17" fillId="34" borderId="15" xfId="0" applyNumberFormat="1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center" vertical="center"/>
    </xf>
    <xf numFmtId="49" fontId="17" fillId="34" borderId="20" xfId="0" applyNumberFormat="1" applyFont="1" applyFill="1" applyBorder="1" applyAlignment="1">
      <alignment horizontal="center" vertical="center"/>
    </xf>
    <xf numFmtId="49" fontId="17" fillId="34" borderId="20" xfId="0" applyNumberFormat="1" applyFont="1" applyFill="1" applyBorder="1" applyAlignment="1">
      <alignment horizontal="left" vertical="center" wrapText="1"/>
    </xf>
    <xf numFmtId="0" fontId="17" fillId="34" borderId="21" xfId="0" applyFont="1" applyFill="1" applyBorder="1" applyAlignment="1">
      <alignment horizontal="right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4" fontId="17" fillId="0" borderId="10" xfId="65" applyNumberFormat="1" applyFont="1" applyBorder="1" applyAlignment="1">
      <alignment horizontal="right" vertical="center" wrapText="1"/>
    </xf>
    <xf numFmtId="189" fontId="17" fillId="0" borderId="10" xfId="65" applyNumberFormat="1" applyFont="1" applyFill="1" applyBorder="1" applyAlignment="1">
      <alignment horizontal="right" vertical="center" wrapText="1"/>
    </xf>
    <xf numFmtId="4" fontId="15" fillId="0" borderId="22" xfId="65" applyNumberFormat="1" applyFont="1" applyBorder="1" applyAlignment="1">
      <alignment horizontal="right" vertical="center" wrapText="1"/>
    </xf>
    <xf numFmtId="4" fontId="15" fillId="0" borderId="22" xfId="65" applyNumberFormat="1" applyFont="1" applyFill="1" applyBorder="1" applyAlignment="1">
      <alignment horizontal="right" vertical="center" wrapText="1"/>
    </xf>
    <xf numFmtId="189" fontId="15" fillId="0" borderId="10" xfId="65" applyNumberFormat="1" applyFont="1" applyFill="1" applyBorder="1" applyAlignment="1">
      <alignment horizontal="right" vertical="center" wrapText="1"/>
    </xf>
    <xf numFmtId="4" fontId="17" fillId="0" borderId="22" xfId="65" applyNumberFormat="1" applyFont="1" applyBorder="1" applyAlignment="1">
      <alignment horizontal="right" vertical="center" wrapText="1"/>
    </xf>
    <xf numFmtId="4" fontId="17" fillId="34" borderId="10" xfId="65" applyNumberFormat="1" applyFont="1" applyFill="1" applyBorder="1" applyAlignment="1">
      <alignment horizontal="right" vertical="center" wrapText="1"/>
    </xf>
    <xf numFmtId="189" fontId="17" fillId="34" borderId="10" xfId="65" applyNumberFormat="1" applyFont="1" applyFill="1" applyBorder="1" applyAlignment="1">
      <alignment horizontal="right" vertical="center" wrapText="1"/>
    </xf>
    <xf numFmtId="4" fontId="17" fillId="34" borderId="19" xfId="65" applyNumberFormat="1" applyFont="1" applyFill="1" applyBorder="1" applyAlignment="1">
      <alignment horizontal="right" wrapText="1"/>
    </xf>
    <xf numFmtId="189" fontId="17" fillId="34" borderId="23" xfId="65" applyNumberFormat="1" applyFont="1" applyFill="1" applyBorder="1" applyAlignment="1">
      <alignment horizontal="right" wrapText="1"/>
    </xf>
    <xf numFmtId="4" fontId="17" fillId="33" borderId="15" xfId="65" applyNumberFormat="1" applyFont="1" applyFill="1" applyBorder="1" applyAlignment="1">
      <alignment horizontal="right" wrapText="1"/>
    </xf>
    <xf numFmtId="189" fontId="17" fillId="33" borderId="24" xfId="65" applyNumberFormat="1" applyFont="1" applyFill="1" applyBorder="1" applyAlignment="1">
      <alignment horizontal="right" wrapText="1"/>
    </xf>
    <xf numFmtId="4" fontId="15" fillId="33" borderId="15" xfId="65" applyNumberFormat="1" applyFont="1" applyFill="1" applyBorder="1" applyAlignment="1">
      <alignment horizontal="right" wrapText="1"/>
    </xf>
    <xf numFmtId="189" fontId="15" fillId="33" borderId="24" xfId="65" applyNumberFormat="1" applyFont="1" applyFill="1" applyBorder="1" applyAlignment="1">
      <alignment horizontal="right" wrapText="1"/>
    </xf>
    <xf numFmtId="4" fontId="17" fillId="34" borderId="15" xfId="65" applyNumberFormat="1" applyFont="1" applyFill="1" applyBorder="1" applyAlignment="1">
      <alignment horizontal="right" wrapText="1"/>
    </xf>
    <xf numFmtId="189" fontId="17" fillId="34" borderId="24" xfId="65" applyNumberFormat="1" applyFont="1" applyFill="1" applyBorder="1" applyAlignment="1">
      <alignment horizontal="right" wrapText="1"/>
    </xf>
    <xf numFmtId="4" fontId="17" fillId="0" borderId="15" xfId="65" applyNumberFormat="1" applyFont="1" applyFill="1" applyBorder="1" applyAlignment="1">
      <alignment horizontal="right" wrapText="1"/>
    </xf>
    <xf numFmtId="189" fontId="17" fillId="0" borderId="24" xfId="65" applyNumberFormat="1" applyFont="1" applyFill="1" applyBorder="1" applyAlignment="1">
      <alignment horizontal="right" wrapText="1"/>
    </xf>
    <xf numFmtId="189" fontId="15" fillId="0" borderId="24" xfId="65" applyNumberFormat="1" applyFont="1" applyFill="1" applyBorder="1" applyAlignment="1">
      <alignment horizontal="right" wrapText="1"/>
    </xf>
    <xf numFmtId="4" fontId="15" fillId="0" borderId="15" xfId="65" applyNumberFormat="1" applyFont="1" applyFill="1" applyBorder="1" applyAlignment="1">
      <alignment horizontal="right" wrapText="1"/>
    </xf>
    <xf numFmtId="4" fontId="17" fillId="0" borderId="15" xfId="65" applyNumberFormat="1" applyFont="1" applyBorder="1" applyAlignment="1">
      <alignment horizontal="right" wrapText="1"/>
    </xf>
    <xf numFmtId="4" fontId="15" fillId="0" borderId="15" xfId="65" applyNumberFormat="1" applyFont="1" applyBorder="1" applyAlignment="1">
      <alignment horizontal="right" wrapText="1"/>
    </xf>
    <xf numFmtId="4" fontId="15" fillId="0" borderId="17" xfId="65" applyNumberFormat="1" applyFont="1" applyBorder="1" applyAlignment="1">
      <alignment horizontal="right" wrapText="1"/>
    </xf>
    <xf numFmtId="4" fontId="15" fillId="0" borderId="17" xfId="65" applyNumberFormat="1" applyFont="1" applyFill="1" applyBorder="1" applyAlignment="1">
      <alignment horizontal="right" wrapText="1"/>
    </xf>
    <xf numFmtId="189" fontId="15" fillId="0" borderId="25" xfId="65" applyNumberFormat="1" applyFont="1" applyFill="1" applyBorder="1" applyAlignment="1">
      <alignment horizontal="right" wrapText="1"/>
    </xf>
    <xf numFmtId="0" fontId="0" fillId="0" borderId="0" xfId="0" applyFont="1" applyAlignment="1">
      <alignment vertical="top" wrapText="1"/>
    </xf>
    <xf numFmtId="49" fontId="14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/>
    </xf>
    <xf numFmtId="0" fontId="14" fillId="33" borderId="0" xfId="55" applyNumberFormat="1" applyFont="1" applyFill="1" applyBorder="1" applyAlignment="1" applyProtection="1">
      <alignment horizontal="right" vertical="center"/>
      <protection/>
    </xf>
    <xf numFmtId="189" fontId="14" fillId="33" borderId="0" xfId="55" applyNumberFormat="1" applyFont="1" applyFill="1" applyBorder="1" applyAlignment="1" applyProtection="1">
      <alignment horizontal="right" vertical="center"/>
      <protection/>
    </xf>
    <xf numFmtId="49" fontId="58" fillId="33" borderId="10" xfId="0" applyNumberFormat="1" applyFont="1" applyFill="1" applyBorder="1" applyAlignment="1">
      <alignment horizontal="right" vertical="center" wrapText="1"/>
    </xf>
    <xf numFmtId="0" fontId="58" fillId="33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9" fontId="16" fillId="33" borderId="10" xfId="0" applyNumberFormat="1" applyFont="1" applyFill="1" applyBorder="1" applyAlignment="1">
      <alignment horizontal="center" vertical="center" wrapText="1"/>
    </xf>
    <xf numFmtId="49" fontId="58" fillId="35" borderId="18" xfId="53" applyNumberFormat="1" applyFont="1" applyFill="1" applyBorder="1" applyAlignment="1">
      <alignment horizontal="right" vertical="top" wrapText="1"/>
      <protection/>
    </xf>
    <xf numFmtId="0" fontId="58" fillId="35" borderId="19" xfId="53" applyFont="1" applyFill="1" applyBorder="1" applyAlignment="1">
      <alignment horizontal="left" vertical="top" wrapText="1"/>
      <protection/>
    </xf>
    <xf numFmtId="0" fontId="58" fillId="35" borderId="19" xfId="53" applyFont="1" applyFill="1" applyBorder="1" applyAlignment="1">
      <alignment horizontal="center" vertical="center"/>
      <protection/>
    </xf>
    <xf numFmtId="49" fontId="58" fillId="35" borderId="19" xfId="53" applyNumberFormat="1" applyFont="1" applyFill="1" applyBorder="1" applyAlignment="1">
      <alignment horizontal="center" vertical="center"/>
      <protection/>
    </xf>
    <xf numFmtId="4" fontId="58" fillId="35" borderId="19" xfId="53" applyNumberFormat="1" applyFont="1" applyFill="1" applyBorder="1" applyAlignment="1">
      <alignment/>
      <protection/>
    </xf>
    <xf numFmtId="4" fontId="58" fillId="33" borderId="19" xfId="53" applyNumberFormat="1" applyFont="1" applyFill="1" applyBorder="1" applyAlignment="1">
      <alignment horizontal="right"/>
      <protection/>
    </xf>
    <xf numFmtId="189" fontId="58" fillId="33" borderId="23" xfId="53" applyNumberFormat="1" applyFont="1" applyFill="1" applyBorder="1" applyAlignment="1">
      <alignment horizontal="right"/>
      <protection/>
    </xf>
    <xf numFmtId="49" fontId="58" fillId="36" borderId="14" xfId="53" applyNumberFormat="1" applyFont="1" applyFill="1" applyBorder="1" applyAlignment="1">
      <alignment horizontal="right" vertical="top" wrapText="1"/>
      <protection/>
    </xf>
    <xf numFmtId="0" fontId="58" fillId="36" borderId="15" xfId="53" applyFont="1" applyFill="1" applyBorder="1" applyAlignment="1">
      <alignment horizontal="left" vertical="top" wrapText="1"/>
      <protection/>
    </xf>
    <xf numFmtId="0" fontId="58" fillId="36" borderId="15" xfId="53" applyFont="1" applyFill="1" applyBorder="1" applyAlignment="1">
      <alignment horizontal="center" vertical="center"/>
      <protection/>
    </xf>
    <xf numFmtId="49" fontId="58" fillId="36" borderId="15" xfId="53" applyNumberFormat="1" applyFont="1" applyFill="1" applyBorder="1" applyAlignment="1">
      <alignment horizontal="center" vertical="center"/>
      <protection/>
    </xf>
    <xf numFmtId="4" fontId="58" fillId="36" borderId="15" xfId="53" applyNumberFormat="1" applyFont="1" applyFill="1" applyBorder="1" applyAlignment="1">
      <alignment/>
      <protection/>
    </xf>
    <xf numFmtId="4" fontId="58" fillId="34" borderId="15" xfId="53" applyNumberFormat="1" applyFont="1" applyFill="1" applyBorder="1" applyAlignment="1">
      <alignment horizontal="right"/>
      <protection/>
    </xf>
    <xf numFmtId="189" fontId="58" fillId="34" borderId="24" xfId="53" applyNumberFormat="1" applyFont="1" applyFill="1" applyBorder="1" applyAlignment="1">
      <alignment horizontal="right"/>
      <protection/>
    </xf>
    <xf numFmtId="49" fontId="59" fillId="35" borderId="14" xfId="53" applyNumberFormat="1" applyFont="1" applyFill="1" applyBorder="1" applyAlignment="1">
      <alignment horizontal="right" vertical="top" wrapText="1"/>
      <protection/>
    </xf>
    <xf numFmtId="0" fontId="59" fillId="35" borderId="15" xfId="53" applyFont="1" applyFill="1" applyBorder="1" applyAlignment="1">
      <alignment horizontal="left" vertical="top" wrapText="1"/>
      <protection/>
    </xf>
    <xf numFmtId="0" fontId="59" fillId="35" borderId="15" xfId="53" applyFont="1" applyFill="1" applyBorder="1" applyAlignment="1">
      <alignment horizontal="center" vertical="center"/>
      <protection/>
    </xf>
    <xf numFmtId="49" fontId="59" fillId="35" borderId="15" xfId="53" applyNumberFormat="1" applyFont="1" applyFill="1" applyBorder="1" applyAlignment="1">
      <alignment horizontal="center" vertical="center"/>
      <protection/>
    </xf>
    <xf numFmtId="4" fontId="59" fillId="35" borderId="15" xfId="53" applyNumberFormat="1" applyFont="1" applyFill="1" applyBorder="1" applyAlignment="1">
      <alignment/>
      <protection/>
    </xf>
    <xf numFmtId="4" fontId="59" fillId="33" borderId="15" xfId="53" applyNumberFormat="1" applyFont="1" applyFill="1" applyBorder="1" applyAlignment="1">
      <alignment horizontal="right"/>
      <protection/>
    </xf>
    <xf numFmtId="189" fontId="59" fillId="33" borderId="24" xfId="53" applyNumberFormat="1" applyFont="1" applyFill="1" applyBorder="1" applyAlignment="1">
      <alignment horizontal="right"/>
      <protection/>
    </xf>
    <xf numFmtId="49" fontId="59" fillId="33" borderId="14" xfId="0" applyNumberFormat="1" applyFont="1" applyFill="1" applyBorder="1" applyAlignment="1">
      <alignment horizontal="right" vertical="top" wrapText="1"/>
    </xf>
    <xf numFmtId="0" fontId="59" fillId="33" borderId="15" xfId="0" applyFont="1" applyFill="1" applyBorder="1" applyAlignment="1">
      <alignment horizontal="left" vertical="top" wrapText="1"/>
    </xf>
    <xf numFmtId="49" fontId="59" fillId="33" borderId="15" xfId="53" applyNumberFormat="1" applyFont="1" applyFill="1" applyBorder="1" applyAlignment="1">
      <alignment horizontal="center" vertical="center"/>
      <protection/>
    </xf>
    <xf numFmtId="4" fontId="59" fillId="33" borderId="15" xfId="53" applyNumberFormat="1" applyFont="1" applyFill="1" applyBorder="1" applyAlignment="1">
      <alignment/>
      <protection/>
    </xf>
    <xf numFmtId="49" fontId="59" fillId="33" borderId="14" xfId="53" applyNumberFormat="1" applyFont="1" applyFill="1" applyBorder="1" applyAlignment="1">
      <alignment horizontal="right" vertical="top" wrapText="1"/>
      <protection/>
    </xf>
    <xf numFmtId="0" fontId="59" fillId="33" borderId="15" xfId="53" applyFont="1" applyFill="1" applyBorder="1" applyAlignment="1">
      <alignment horizontal="left" vertical="top" wrapText="1"/>
      <protection/>
    </xf>
    <xf numFmtId="0" fontId="59" fillId="33" borderId="15" xfId="53" applyFont="1" applyFill="1" applyBorder="1" applyAlignment="1">
      <alignment horizontal="center" vertical="center" wrapText="1"/>
      <protection/>
    </xf>
    <xf numFmtId="0" fontId="59" fillId="33" borderId="15" xfId="53" applyFont="1" applyFill="1" applyBorder="1" applyAlignment="1">
      <alignment horizontal="center" vertical="center"/>
      <protection/>
    </xf>
    <xf numFmtId="49" fontId="14" fillId="33" borderId="14" xfId="0" applyNumberFormat="1" applyFont="1" applyFill="1" applyBorder="1" applyAlignment="1">
      <alignment horizontal="right" vertical="top" wrapText="1"/>
    </xf>
    <xf numFmtId="0" fontId="14" fillId="33" borderId="15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0" fontId="14" fillId="33" borderId="15" xfId="0" applyNumberFormat="1" applyFont="1" applyFill="1" applyBorder="1" applyAlignment="1">
      <alignment horizontal="center" vertical="center"/>
    </xf>
    <xf numFmtId="2" fontId="14" fillId="33" borderId="15" xfId="0" applyNumberFormat="1" applyFont="1" applyFill="1" applyBorder="1" applyAlignment="1">
      <alignment wrapText="1"/>
    </xf>
    <xf numFmtId="49" fontId="14" fillId="35" borderId="14" xfId="0" applyNumberFormat="1" applyFont="1" applyFill="1" applyBorder="1" applyAlignment="1">
      <alignment horizontal="right" vertical="top" wrapText="1"/>
    </xf>
    <xf numFmtId="0" fontId="14" fillId="35" borderId="15" xfId="0" applyFont="1" applyFill="1" applyBorder="1" applyAlignment="1">
      <alignment horizontal="left" vertical="top" wrapText="1"/>
    </xf>
    <xf numFmtId="49" fontId="14" fillId="33" borderId="14" xfId="0" applyNumberFormat="1" applyFont="1" applyFill="1" applyBorder="1" applyAlignment="1">
      <alignment horizontal="right" vertical="top"/>
    </xf>
    <xf numFmtId="0" fontId="14" fillId="33" borderId="15" xfId="0" applyFont="1" applyFill="1" applyBorder="1" applyAlignment="1">
      <alignment horizontal="left" vertical="top"/>
    </xf>
    <xf numFmtId="4" fontId="14" fillId="33" borderId="15" xfId="0" applyNumberFormat="1" applyFont="1" applyFill="1" applyBorder="1" applyAlignment="1">
      <alignment wrapText="1"/>
    </xf>
    <xf numFmtId="49" fontId="59" fillId="33" borderId="14" xfId="0" applyNumberFormat="1" applyFont="1" applyFill="1" applyBorder="1" applyAlignment="1">
      <alignment horizontal="right" vertical="top"/>
    </xf>
    <xf numFmtId="0" fontId="59" fillId="33" borderId="15" xfId="0" applyFont="1" applyFill="1" applyBorder="1" applyAlignment="1">
      <alignment horizontal="left" vertical="top"/>
    </xf>
    <xf numFmtId="4" fontId="58" fillId="34" borderId="15" xfId="53" applyNumberFormat="1" applyFont="1" applyFill="1" applyBorder="1" applyAlignment="1">
      <alignment/>
      <protection/>
    </xf>
    <xf numFmtId="4" fontId="14" fillId="33" borderId="0" xfId="0" applyNumberFormat="1" applyFont="1" applyFill="1" applyAlignment="1">
      <alignment/>
    </xf>
    <xf numFmtId="49" fontId="58" fillId="35" borderId="14" xfId="53" applyNumberFormat="1" applyFont="1" applyFill="1" applyBorder="1" applyAlignment="1">
      <alignment horizontal="right" vertical="top" wrapText="1"/>
      <protection/>
    </xf>
    <xf numFmtId="0" fontId="58" fillId="35" borderId="15" xfId="53" applyFont="1" applyFill="1" applyBorder="1" applyAlignment="1">
      <alignment horizontal="left" vertical="top" wrapText="1"/>
      <protection/>
    </xf>
    <xf numFmtId="0" fontId="58" fillId="35" borderId="15" xfId="53" applyFont="1" applyFill="1" applyBorder="1" applyAlignment="1">
      <alignment horizontal="center" vertical="center"/>
      <protection/>
    </xf>
    <xf numFmtId="49" fontId="58" fillId="35" borderId="15" xfId="53" applyNumberFormat="1" applyFont="1" applyFill="1" applyBorder="1" applyAlignment="1">
      <alignment horizontal="center" vertical="center"/>
      <protection/>
    </xf>
    <xf numFmtId="4" fontId="58" fillId="33" borderId="15" xfId="53" applyNumberFormat="1" applyFont="1" applyFill="1" applyBorder="1" applyAlignment="1">
      <alignment/>
      <protection/>
    </xf>
    <xf numFmtId="4" fontId="58" fillId="33" borderId="15" xfId="53" applyNumberFormat="1" applyFont="1" applyFill="1" applyBorder="1" applyAlignment="1">
      <alignment horizontal="right"/>
      <protection/>
    </xf>
    <xf numFmtId="189" fontId="58" fillId="33" borderId="24" xfId="53" applyNumberFormat="1" applyFont="1" applyFill="1" applyBorder="1" applyAlignment="1">
      <alignment horizontal="right"/>
      <protection/>
    </xf>
    <xf numFmtId="0" fontId="59" fillId="33" borderId="15" xfId="0" applyNumberFormat="1" applyFont="1" applyFill="1" applyBorder="1" applyAlignment="1">
      <alignment horizontal="center" vertical="center"/>
    </xf>
    <xf numFmtId="49" fontId="59" fillId="33" borderId="14" xfId="53" applyNumberFormat="1" applyFont="1" applyFill="1" applyBorder="1" applyAlignment="1">
      <alignment horizontal="right" vertical="top"/>
      <protection/>
    </xf>
    <xf numFmtId="0" fontId="59" fillId="33" borderId="15" xfId="53" applyFont="1" applyFill="1" applyBorder="1" applyAlignment="1">
      <alignment horizontal="left" vertical="top"/>
      <protection/>
    </xf>
    <xf numFmtId="0" fontId="59" fillId="33" borderId="15" xfId="0" applyFont="1" applyFill="1" applyBorder="1" applyAlignment="1">
      <alignment horizontal="center" vertical="center"/>
    </xf>
    <xf numFmtId="49" fontId="59" fillId="33" borderId="15" xfId="0" applyNumberFormat="1" applyFont="1" applyFill="1" applyBorder="1" applyAlignment="1">
      <alignment horizontal="center" vertical="center"/>
    </xf>
    <xf numFmtId="4" fontId="59" fillId="33" borderId="15" xfId="0" applyNumberFormat="1" applyFont="1" applyFill="1" applyBorder="1" applyAlignment="1">
      <alignment/>
    </xf>
    <xf numFmtId="4" fontId="59" fillId="33" borderId="15" xfId="0" applyNumberFormat="1" applyFont="1" applyFill="1" applyBorder="1" applyAlignment="1">
      <alignment horizontal="right"/>
    </xf>
    <xf numFmtId="189" fontId="59" fillId="33" borderId="24" xfId="0" applyNumberFormat="1" applyFont="1" applyFill="1" applyBorder="1" applyAlignment="1">
      <alignment horizontal="right"/>
    </xf>
    <xf numFmtId="49" fontId="58" fillId="33" borderId="14" xfId="53" applyNumberFormat="1" applyFont="1" applyFill="1" applyBorder="1" applyAlignment="1">
      <alignment horizontal="right" vertical="top" wrapText="1"/>
      <protection/>
    </xf>
    <xf numFmtId="0" fontId="58" fillId="33" borderId="15" xfId="53" applyFont="1" applyFill="1" applyBorder="1" applyAlignment="1">
      <alignment horizontal="left" vertical="top" wrapText="1"/>
      <protection/>
    </xf>
    <xf numFmtId="0" fontId="58" fillId="33" borderId="15" xfId="53" applyFont="1" applyFill="1" applyBorder="1" applyAlignment="1">
      <alignment horizontal="center" vertical="center" wrapText="1"/>
      <protection/>
    </xf>
    <xf numFmtId="49" fontId="58" fillId="33" borderId="15" xfId="53" applyNumberFormat="1" applyFont="1" applyFill="1" applyBorder="1" applyAlignment="1">
      <alignment horizontal="center" vertical="center"/>
      <protection/>
    </xf>
    <xf numFmtId="49" fontId="58" fillId="33" borderId="15" xfId="53" applyNumberFormat="1" applyFont="1" applyFill="1" applyBorder="1" applyAlignment="1">
      <alignment horizontal="center" vertical="center" wrapText="1"/>
      <protection/>
    </xf>
    <xf numFmtId="49" fontId="59" fillId="33" borderId="15" xfId="53" applyNumberFormat="1" applyFont="1" applyFill="1" applyBorder="1" applyAlignment="1">
      <alignment horizontal="center" vertical="center" wrapText="1"/>
      <protection/>
    </xf>
    <xf numFmtId="49" fontId="16" fillId="33" borderId="14" xfId="0" applyNumberFormat="1" applyFont="1" applyFill="1" applyBorder="1" applyAlignment="1">
      <alignment horizontal="right" vertical="top"/>
    </xf>
    <xf numFmtId="0" fontId="16" fillId="33" borderId="15" xfId="0" applyFont="1" applyFill="1" applyBorder="1" applyAlignment="1">
      <alignment horizontal="left" vertical="top"/>
    </xf>
    <xf numFmtId="0" fontId="16" fillId="33" borderId="15" xfId="0" applyFont="1" applyFill="1" applyBorder="1" applyAlignment="1">
      <alignment horizontal="center" vertical="center"/>
    </xf>
    <xf numFmtId="49" fontId="16" fillId="33" borderId="15" xfId="0" applyNumberFormat="1" applyFont="1" applyFill="1" applyBorder="1" applyAlignment="1">
      <alignment horizontal="center" vertical="center"/>
    </xf>
    <xf numFmtId="0" fontId="16" fillId="33" borderId="15" xfId="0" applyNumberFormat="1" applyFont="1" applyFill="1" applyBorder="1" applyAlignment="1">
      <alignment horizontal="center" vertical="center"/>
    </xf>
    <xf numFmtId="4" fontId="16" fillId="33" borderId="15" xfId="0" applyNumberFormat="1" applyFont="1" applyFill="1" applyBorder="1" applyAlignment="1">
      <alignment wrapText="1"/>
    </xf>
    <xf numFmtId="49" fontId="16" fillId="33" borderId="14" xfId="0" applyNumberFormat="1" applyFont="1" applyFill="1" applyBorder="1" applyAlignment="1">
      <alignment horizontal="right" vertical="top" wrapText="1"/>
    </xf>
    <xf numFmtId="0" fontId="16" fillId="33" borderId="15" xfId="0" applyFont="1" applyFill="1" applyBorder="1" applyAlignment="1">
      <alignment horizontal="left" vertical="top" wrapText="1"/>
    </xf>
    <xf numFmtId="49" fontId="14" fillId="33" borderId="15" xfId="0" applyNumberFormat="1" applyFont="1" applyFill="1" applyBorder="1" applyAlignment="1">
      <alignment horizontal="left" vertical="top" wrapText="1"/>
    </xf>
    <xf numFmtId="2" fontId="16" fillId="33" borderId="15" xfId="0" applyNumberFormat="1" applyFont="1" applyFill="1" applyBorder="1" applyAlignment="1">
      <alignment wrapText="1"/>
    </xf>
    <xf numFmtId="49" fontId="58" fillId="35" borderId="15" xfId="55" applyNumberFormat="1" applyFont="1" applyFill="1" applyBorder="1" applyAlignment="1" applyProtection="1">
      <alignment horizontal="center" vertical="center"/>
      <protection/>
    </xf>
    <xf numFmtId="49" fontId="59" fillId="35" borderId="15" xfId="55" applyNumberFormat="1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>
      <alignment horizontal="justify" vertical="center" wrapText="1" readingOrder="1"/>
    </xf>
    <xf numFmtId="49" fontId="16" fillId="35" borderId="15" xfId="54" applyNumberFormat="1" applyFont="1" applyFill="1" applyBorder="1" applyAlignment="1" applyProtection="1">
      <alignment horizontal="center" vertical="center"/>
      <protection/>
    </xf>
    <xf numFmtId="212" fontId="16" fillId="33" borderId="15" xfId="0" applyNumberFormat="1" applyFont="1" applyFill="1" applyBorder="1" applyAlignment="1">
      <alignment horizontal="center" vertical="center"/>
    </xf>
    <xf numFmtId="212" fontId="16" fillId="33" borderId="15" xfId="0" applyNumberFormat="1" applyFont="1" applyFill="1" applyBorder="1" applyAlignment="1">
      <alignment/>
    </xf>
    <xf numFmtId="0" fontId="14" fillId="33" borderId="15" xfId="0" applyFont="1" applyFill="1" applyBorder="1" applyAlignment="1">
      <alignment horizontal="justify" vertical="center" wrapText="1" readingOrder="1"/>
    </xf>
    <xf numFmtId="49" fontId="14" fillId="35" borderId="15" xfId="54" applyNumberFormat="1" applyFont="1" applyFill="1" applyBorder="1" applyAlignment="1" applyProtection="1">
      <alignment horizontal="center" vertical="center"/>
      <protection/>
    </xf>
    <xf numFmtId="212" fontId="14" fillId="33" borderId="15" xfId="0" applyNumberFormat="1" applyFont="1" applyFill="1" applyBorder="1" applyAlignment="1">
      <alignment horizontal="center" vertical="center"/>
    </xf>
    <xf numFmtId="212" fontId="14" fillId="33" borderId="15" xfId="0" applyNumberFormat="1" applyFont="1" applyFill="1" applyBorder="1" applyAlignment="1">
      <alignment/>
    </xf>
    <xf numFmtId="4" fontId="14" fillId="33" borderId="15" xfId="0" applyNumberFormat="1" applyFont="1" applyFill="1" applyBorder="1" applyAlignment="1">
      <alignment/>
    </xf>
    <xf numFmtId="0" fontId="60" fillId="33" borderId="15" xfId="0" applyNumberFormat="1" applyFont="1" applyFill="1" applyBorder="1" applyAlignment="1">
      <alignment horizontal="center" vertical="center"/>
    </xf>
    <xf numFmtId="49" fontId="58" fillId="35" borderId="14" xfId="55" applyNumberFormat="1" applyFont="1" applyFill="1" applyBorder="1" applyAlignment="1" applyProtection="1">
      <alignment horizontal="right" vertical="top" wrapText="1"/>
      <protection/>
    </xf>
    <xf numFmtId="0" fontId="58" fillId="35" borderId="15" xfId="55" applyNumberFormat="1" applyFont="1" applyFill="1" applyBorder="1" applyAlignment="1" applyProtection="1">
      <alignment horizontal="left" vertical="top" wrapText="1"/>
      <protection/>
    </xf>
    <xf numFmtId="49" fontId="59" fillId="33" borderId="15" xfId="54" applyNumberFormat="1" applyFont="1" applyFill="1" applyBorder="1" applyAlignment="1" applyProtection="1">
      <alignment horizontal="center" vertical="center"/>
      <protection/>
    </xf>
    <xf numFmtId="0" fontId="59" fillId="33" borderId="15" xfId="0" applyFont="1" applyFill="1" applyBorder="1" applyAlignment="1">
      <alignment horizontal="justify" vertical="top" wrapText="1"/>
    </xf>
    <xf numFmtId="49" fontId="59" fillId="33" borderId="26" xfId="53" applyNumberFormat="1" applyFont="1" applyFill="1" applyBorder="1" applyAlignment="1">
      <alignment horizontal="right" vertical="top" wrapText="1"/>
      <protection/>
    </xf>
    <xf numFmtId="0" fontId="59" fillId="33" borderId="27" xfId="53" applyFont="1" applyFill="1" applyBorder="1" applyAlignment="1">
      <alignment horizontal="left" vertical="top" wrapText="1"/>
      <protection/>
    </xf>
    <xf numFmtId="0" fontId="59" fillId="33" borderId="27" xfId="53" applyFont="1" applyFill="1" applyBorder="1" applyAlignment="1">
      <alignment horizontal="center" vertical="center" wrapText="1"/>
      <protection/>
    </xf>
    <xf numFmtId="49" fontId="59" fillId="33" borderId="27" xfId="53" applyNumberFormat="1" applyFont="1" applyFill="1" applyBorder="1" applyAlignment="1">
      <alignment horizontal="center" vertical="center"/>
      <protection/>
    </xf>
    <xf numFmtId="4" fontId="59" fillId="33" borderId="27" xfId="53" applyNumberFormat="1" applyFont="1" applyFill="1" applyBorder="1" applyAlignment="1">
      <alignment/>
      <protection/>
    </xf>
    <xf numFmtId="4" fontId="59" fillId="33" borderId="27" xfId="53" applyNumberFormat="1" applyFont="1" applyFill="1" applyBorder="1" applyAlignment="1">
      <alignment horizontal="right"/>
      <protection/>
    </xf>
    <xf numFmtId="189" fontId="59" fillId="33" borderId="28" xfId="53" applyNumberFormat="1" applyFont="1" applyFill="1" applyBorder="1" applyAlignment="1">
      <alignment horizontal="right"/>
      <protection/>
    </xf>
    <xf numFmtId="49" fontId="58" fillId="34" borderId="10" xfId="53" applyNumberFormat="1" applyFont="1" applyFill="1" applyBorder="1" applyAlignment="1">
      <alignment horizontal="right" vertical="top" wrapText="1"/>
      <protection/>
    </xf>
    <xf numFmtId="0" fontId="58" fillId="34" borderId="10" xfId="53" applyFont="1" applyFill="1" applyBorder="1" applyAlignment="1">
      <alignment horizontal="left" vertical="top" wrapText="1"/>
      <protection/>
    </xf>
    <xf numFmtId="0" fontId="58" fillId="34" borderId="10" xfId="53" applyFont="1" applyFill="1" applyBorder="1" applyAlignment="1">
      <alignment horizontal="center" vertical="center" wrapText="1"/>
      <protection/>
    </xf>
    <xf numFmtId="49" fontId="58" fillId="34" borderId="10" xfId="53" applyNumberFormat="1" applyFont="1" applyFill="1" applyBorder="1" applyAlignment="1">
      <alignment horizontal="center" vertical="center"/>
      <protection/>
    </xf>
    <xf numFmtId="4" fontId="58" fillId="34" borderId="10" xfId="53" applyNumberFormat="1" applyFont="1" applyFill="1" applyBorder="1" applyAlignment="1">
      <alignment/>
      <protection/>
    </xf>
    <xf numFmtId="189" fontId="58" fillId="34" borderId="10" xfId="53" applyNumberFormat="1" applyFont="1" applyFill="1" applyBorder="1" applyAlignment="1">
      <alignment horizontal="right"/>
      <protection/>
    </xf>
    <xf numFmtId="49" fontId="58" fillId="33" borderId="29" xfId="53" applyNumberFormat="1" applyFont="1" applyFill="1" applyBorder="1" applyAlignment="1">
      <alignment horizontal="right" vertical="top" wrapText="1"/>
      <protection/>
    </xf>
    <xf numFmtId="0" fontId="58" fillId="33" borderId="30" xfId="53" applyFont="1" applyFill="1" applyBorder="1" applyAlignment="1">
      <alignment horizontal="left" vertical="top" wrapText="1"/>
      <protection/>
    </xf>
    <xf numFmtId="0" fontId="58" fillId="33" borderId="30" xfId="53" applyFont="1" applyFill="1" applyBorder="1" applyAlignment="1">
      <alignment horizontal="center" vertical="center" wrapText="1"/>
      <protection/>
    </xf>
    <xf numFmtId="49" fontId="58" fillId="33" borderId="30" xfId="53" applyNumberFormat="1" applyFont="1" applyFill="1" applyBorder="1" applyAlignment="1">
      <alignment horizontal="center" vertical="center"/>
      <protection/>
    </xf>
    <xf numFmtId="4" fontId="58" fillId="33" borderId="30" xfId="53" applyNumberFormat="1" applyFont="1" applyFill="1" applyBorder="1" applyAlignment="1">
      <alignment/>
      <protection/>
    </xf>
    <xf numFmtId="189" fontId="58" fillId="33" borderId="31" xfId="53" applyNumberFormat="1" applyFont="1" applyFill="1" applyBorder="1" applyAlignment="1">
      <alignment horizontal="right"/>
      <protection/>
    </xf>
    <xf numFmtId="49" fontId="59" fillId="33" borderId="16" xfId="53" applyNumberFormat="1" applyFont="1" applyFill="1" applyBorder="1" applyAlignment="1">
      <alignment horizontal="right" vertical="top" wrapText="1"/>
      <protection/>
    </xf>
    <xf numFmtId="0" fontId="59" fillId="33" borderId="17" xfId="53" applyFont="1" applyFill="1" applyBorder="1" applyAlignment="1">
      <alignment horizontal="left" vertical="top" wrapText="1"/>
      <protection/>
    </xf>
    <xf numFmtId="0" fontId="59" fillId="33" borderId="17" xfId="53" applyFont="1" applyFill="1" applyBorder="1" applyAlignment="1">
      <alignment horizontal="center" vertical="center" wrapText="1"/>
      <protection/>
    </xf>
    <xf numFmtId="49" fontId="59" fillId="33" borderId="17" xfId="53" applyNumberFormat="1" applyFont="1" applyFill="1" applyBorder="1" applyAlignment="1">
      <alignment horizontal="center" vertical="center"/>
      <protection/>
    </xf>
    <xf numFmtId="4" fontId="59" fillId="33" borderId="17" xfId="53" applyNumberFormat="1" applyFont="1" applyFill="1" applyBorder="1" applyAlignment="1">
      <alignment/>
      <protection/>
    </xf>
    <xf numFmtId="4" fontId="59" fillId="33" borderId="17" xfId="53" applyNumberFormat="1" applyFont="1" applyFill="1" applyBorder="1" applyAlignment="1">
      <alignment horizontal="right"/>
      <protection/>
    </xf>
    <xf numFmtId="189" fontId="59" fillId="33" borderId="25" xfId="53" applyNumberFormat="1" applyFont="1" applyFill="1" applyBorder="1" applyAlignment="1">
      <alignment horizontal="right"/>
      <protection/>
    </xf>
    <xf numFmtId="49" fontId="14" fillId="34" borderId="10" xfId="0" applyNumberFormat="1" applyFont="1" applyFill="1" applyBorder="1" applyAlignment="1">
      <alignment horizontal="right"/>
    </xf>
    <xf numFmtId="4" fontId="58" fillId="34" borderId="21" xfId="53" applyNumberFormat="1" applyFont="1" applyFill="1" applyBorder="1" applyAlignment="1">
      <alignment/>
      <protection/>
    </xf>
    <xf numFmtId="189" fontId="58" fillId="34" borderId="21" xfId="53" applyNumberFormat="1" applyFont="1" applyFill="1" applyBorder="1" applyAlignment="1">
      <alignment horizontal="right"/>
      <protection/>
    </xf>
    <xf numFmtId="49" fontId="14" fillId="33" borderId="0" xfId="0" applyNumberFormat="1" applyFont="1" applyFill="1" applyAlignment="1">
      <alignment horizontal="right" vertical="top"/>
    </xf>
    <xf numFmtId="0" fontId="14" fillId="33" borderId="0" xfId="0" applyFont="1" applyFill="1" applyAlignment="1">
      <alignment vertical="top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189" fontId="14" fillId="33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/>
    </xf>
    <xf numFmtId="0" fontId="16" fillId="33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33" borderId="32" xfId="0" applyNumberFormat="1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49" fontId="15" fillId="33" borderId="34" xfId="0" applyNumberFormat="1" applyFont="1" applyFill="1" applyBorder="1" applyAlignment="1">
      <alignment horizontal="right"/>
    </xf>
    <xf numFmtId="0" fontId="17" fillId="33" borderId="34" xfId="0" applyFont="1" applyFill="1" applyBorder="1" applyAlignment="1">
      <alignment horizontal="justify" vertical="center" wrapText="1" readingOrder="1"/>
    </xf>
    <xf numFmtId="49" fontId="15" fillId="33" borderId="34" xfId="0" applyNumberFormat="1" applyFont="1" applyFill="1" applyBorder="1" applyAlignment="1">
      <alignment horizontal="center"/>
    </xf>
    <xf numFmtId="4" fontId="17" fillId="33" borderId="35" xfId="0" applyNumberFormat="1" applyFont="1" applyFill="1" applyBorder="1" applyAlignment="1">
      <alignment horizontal="right"/>
    </xf>
    <xf numFmtId="10" fontId="17" fillId="33" borderId="21" xfId="0" applyNumberFormat="1" applyFont="1" applyFill="1" applyBorder="1" applyAlignment="1">
      <alignment horizontal="right" wrapText="1"/>
    </xf>
    <xf numFmtId="4" fontId="15" fillId="33" borderId="21" xfId="0" applyNumberFormat="1" applyFont="1" applyFill="1" applyBorder="1" applyAlignment="1">
      <alignment horizontal="right" wrapText="1"/>
    </xf>
    <xf numFmtId="49" fontId="15" fillId="33" borderId="36" xfId="0" applyNumberFormat="1" applyFont="1" applyFill="1" applyBorder="1" applyAlignment="1">
      <alignment horizontal="right" vertical="top" wrapText="1"/>
    </xf>
    <xf numFmtId="4" fontId="15" fillId="33" borderId="37" xfId="0" applyNumberFormat="1" applyFont="1" applyFill="1" applyBorder="1" applyAlignment="1">
      <alignment horizontal="right" wrapText="1"/>
    </xf>
    <xf numFmtId="10" fontId="15" fillId="33" borderId="37" xfId="0" applyNumberFormat="1" applyFont="1" applyFill="1" applyBorder="1" applyAlignment="1">
      <alignment horizontal="right" wrapText="1"/>
    </xf>
    <xf numFmtId="4" fontId="15" fillId="33" borderId="38" xfId="0" applyNumberFormat="1" applyFont="1" applyFill="1" applyBorder="1" applyAlignment="1">
      <alignment horizontal="right" wrapText="1"/>
    </xf>
    <xf numFmtId="49" fontId="15" fillId="33" borderId="36" xfId="0" applyNumberFormat="1" applyFont="1" applyFill="1" applyBorder="1" applyAlignment="1">
      <alignment horizontal="right"/>
    </xf>
    <xf numFmtId="4" fontId="15" fillId="33" borderId="37" xfId="0" applyNumberFormat="1" applyFont="1" applyFill="1" applyBorder="1" applyAlignment="1">
      <alignment horizontal="right"/>
    </xf>
    <xf numFmtId="49" fontId="17" fillId="33" borderId="36" xfId="0" applyNumberFormat="1" applyFont="1" applyFill="1" applyBorder="1" applyAlignment="1">
      <alignment horizontal="right"/>
    </xf>
    <xf numFmtId="4" fontId="17" fillId="33" borderId="37" xfId="0" applyNumberFormat="1" applyFont="1" applyFill="1" applyBorder="1" applyAlignment="1">
      <alignment horizontal="right"/>
    </xf>
    <xf numFmtId="4" fontId="17" fillId="33" borderId="37" xfId="0" applyNumberFormat="1" applyFont="1" applyFill="1" applyBorder="1" applyAlignment="1">
      <alignment horizontal="right" wrapText="1"/>
    </xf>
    <xf numFmtId="10" fontId="17" fillId="33" borderId="37" xfId="0" applyNumberFormat="1" applyFont="1" applyFill="1" applyBorder="1" applyAlignment="1">
      <alignment horizontal="right" wrapText="1"/>
    </xf>
    <xf numFmtId="4" fontId="17" fillId="33" borderId="38" xfId="0" applyNumberFormat="1" applyFont="1" applyFill="1" applyBorder="1" applyAlignment="1">
      <alignment horizontal="right" wrapText="1"/>
    </xf>
    <xf numFmtId="49" fontId="15" fillId="33" borderId="39" xfId="0" applyNumberFormat="1" applyFont="1" applyFill="1" applyBorder="1" applyAlignment="1">
      <alignment horizontal="right"/>
    </xf>
    <xf numFmtId="4" fontId="15" fillId="33" borderId="40" xfId="0" applyNumberFormat="1" applyFont="1" applyFill="1" applyBorder="1" applyAlignment="1">
      <alignment horizontal="right"/>
    </xf>
    <xf numFmtId="4" fontId="15" fillId="33" borderId="40" xfId="0" applyNumberFormat="1" applyFont="1" applyFill="1" applyBorder="1" applyAlignment="1">
      <alignment horizontal="right" wrapText="1"/>
    </xf>
    <xf numFmtId="10" fontId="15" fillId="33" borderId="40" xfId="0" applyNumberFormat="1" applyFont="1" applyFill="1" applyBorder="1" applyAlignment="1">
      <alignment horizontal="right" wrapText="1"/>
    </xf>
    <xf numFmtId="4" fontId="15" fillId="33" borderId="41" xfId="0" applyNumberFormat="1" applyFont="1" applyFill="1" applyBorder="1" applyAlignment="1">
      <alignment horizontal="right" wrapText="1"/>
    </xf>
    <xf numFmtId="49" fontId="17" fillId="33" borderId="42" xfId="0" applyNumberFormat="1" applyFont="1" applyFill="1" applyBorder="1" applyAlignment="1">
      <alignment horizontal="right" vertical="top" wrapText="1"/>
    </xf>
    <xf numFmtId="4" fontId="17" fillId="33" borderId="43" xfId="0" applyNumberFormat="1" applyFont="1" applyFill="1" applyBorder="1" applyAlignment="1">
      <alignment horizontal="right"/>
    </xf>
    <xf numFmtId="10" fontId="17" fillId="33" borderId="43" xfId="0" applyNumberFormat="1" applyFont="1" applyFill="1" applyBorder="1" applyAlignment="1">
      <alignment horizontal="right" wrapText="1"/>
    </xf>
    <xf numFmtId="4" fontId="17" fillId="33" borderId="44" xfId="0" applyNumberFormat="1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left" vertical="top" wrapText="1" readingOrder="1"/>
    </xf>
    <xf numFmtId="0" fontId="15" fillId="35" borderId="37" xfId="0" applyFont="1" applyFill="1" applyBorder="1" applyAlignment="1">
      <alignment horizontal="left" vertical="top" wrapText="1" readingOrder="1"/>
    </xf>
    <xf numFmtId="0" fontId="15" fillId="33" borderId="37" xfId="0" applyFont="1" applyFill="1" applyBorder="1" applyAlignment="1">
      <alignment horizontal="left" vertical="top" wrapText="1" readingOrder="1"/>
    </xf>
    <xf numFmtId="0" fontId="17" fillId="33" borderId="37" xfId="0" applyFont="1" applyFill="1" applyBorder="1" applyAlignment="1">
      <alignment horizontal="left" vertical="top" wrapText="1" readingOrder="1"/>
    </xf>
    <xf numFmtId="0" fontId="15" fillId="33" borderId="40" xfId="0" applyFont="1" applyFill="1" applyBorder="1" applyAlignment="1">
      <alignment horizontal="left" vertical="top" wrapText="1" readingOrder="1"/>
    </xf>
    <xf numFmtId="4" fontId="0" fillId="0" borderId="0" xfId="0" applyNumberFormat="1" applyAlignment="1">
      <alignment horizontal="right"/>
    </xf>
    <xf numFmtId="49" fontId="17" fillId="34" borderId="18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7" fillId="34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 readingOrder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4" fontId="15" fillId="0" borderId="19" xfId="68" applyNumberFormat="1" applyFont="1" applyFill="1" applyBorder="1" applyAlignment="1">
      <alignment horizontal="right" wrapText="1"/>
    </xf>
    <xf numFmtId="4" fontId="15" fillId="0" borderId="23" xfId="68" applyNumberFormat="1" applyFont="1" applyFill="1" applyBorder="1" applyAlignment="1">
      <alignment horizontal="right" wrapText="1"/>
    </xf>
    <xf numFmtId="49" fontId="15" fillId="0" borderId="15" xfId="0" applyNumberFormat="1" applyFont="1" applyBorder="1" applyAlignment="1">
      <alignment horizontal="left" vertical="center" wrapText="1"/>
    </xf>
    <xf numFmtId="4" fontId="15" fillId="0" borderId="15" xfId="68" applyNumberFormat="1" applyFont="1" applyFill="1" applyBorder="1" applyAlignment="1">
      <alignment horizontal="right" wrapText="1"/>
    </xf>
    <xf numFmtId="4" fontId="15" fillId="0" borderId="24" xfId="68" applyNumberFormat="1" applyFont="1" applyFill="1" applyBorder="1" applyAlignment="1">
      <alignment horizontal="right" wrapText="1"/>
    </xf>
    <xf numFmtId="0" fontId="19" fillId="0" borderId="16" xfId="0" applyFont="1" applyBorder="1" applyAlignment="1">
      <alignment horizontal="center" vertical="center" readingOrder="1"/>
    </xf>
    <xf numFmtId="0" fontId="19" fillId="0" borderId="17" xfId="0" applyFont="1" applyBorder="1" applyAlignment="1">
      <alignment horizontal="left" vertical="center" wrapText="1"/>
    </xf>
    <xf numFmtId="4" fontId="17" fillId="0" borderId="17" xfId="0" applyNumberFormat="1" applyFont="1" applyBorder="1" applyAlignment="1">
      <alignment horizontal="right" wrapText="1"/>
    </xf>
    <xf numFmtId="4" fontId="17" fillId="0" borderId="25" xfId="0" applyNumberFormat="1" applyFont="1" applyBorder="1" applyAlignment="1">
      <alignment horizontal="right" wrapText="1"/>
    </xf>
    <xf numFmtId="0" fontId="17" fillId="0" borderId="45" xfId="0" applyFont="1" applyBorder="1" applyAlignment="1">
      <alignment horizontal="center" vertical="center"/>
    </xf>
    <xf numFmtId="49" fontId="17" fillId="33" borderId="43" xfId="0" applyNumberFormat="1" applyFont="1" applyFill="1" applyBorder="1" applyAlignment="1">
      <alignment horizontal="center"/>
    </xf>
    <xf numFmtId="49" fontId="15" fillId="33" borderId="37" xfId="0" applyNumberFormat="1" applyFont="1" applyFill="1" applyBorder="1" applyAlignment="1">
      <alignment horizontal="center" wrapText="1"/>
    </xf>
    <xf numFmtId="49" fontId="15" fillId="33" borderId="37" xfId="0" applyNumberFormat="1" applyFont="1" applyFill="1" applyBorder="1" applyAlignment="1">
      <alignment horizontal="center"/>
    </xf>
    <xf numFmtId="49" fontId="17" fillId="33" borderId="37" xfId="0" applyNumberFormat="1" applyFont="1" applyFill="1" applyBorder="1" applyAlignment="1">
      <alignment horizontal="center"/>
    </xf>
    <xf numFmtId="49" fontId="15" fillId="35" borderId="37" xfId="54" applyNumberFormat="1" applyFont="1" applyFill="1" applyBorder="1" applyAlignment="1" applyProtection="1">
      <alignment horizontal="center"/>
      <protection/>
    </xf>
    <xf numFmtId="49" fontId="17" fillId="35" borderId="37" xfId="54" applyNumberFormat="1" applyFont="1" applyFill="1" applyBorder="1" applyAlignment="1" applyProtection="1">
      <alignment horizontal="center"/>
      <protection/>
    </xf>
    <xf numFmtId="49" fontId="15" fillId="33" borderId="40" xfId="0" applyNumberFormat="1" applyFont="1" applyFill="1" applyBorder="1" applyAlignment="1">
      <alignment horizontal="center"/>
    </xf>
    <xf numFmtId="189" fontId="17" fillId="34" borderId="19" xfId="65" applyNumberFormat="1" applyFont="1" applyFill="1" applyBorder="1" applyAlignment="1">
      <alignment horizontal="right" wrapText="1"/>
    </xf>
    <xf numFmtId="212" fontId="17" fillId="34" borderId="23" xfId="65" applyNumberFormat="1" applyFont="1" applyFill="1" applyBorder="1" applyAlignment="1">
      <alignment horizontal="right" wrapText="1"/>
    </xf>
    <xf numFmtId="189" fontId="17" fillId="33" borderId="15" xfId="65" applyNumberFormat="1" applyFont="1" applyFill="1" applyBorder="1" applyAlignment="1">
      <alignment horizontal="right" wrapText="1"/>
    </xf>
    <xf numFmtId="212" fontId="17" fillId="33" borderId="24" xfId="65" applyNumberFormat="1" applyFont="1" applyFill="1" applyBorder="1" applyAlignment="1">
      <alignment horizontal="right" wrapText="1"/>
    </xf>
    <xf numFmtId="189" fontId="15" fillId="33" borderId="15" xfId="65" applyNumberFormat="1" applyFont="1" applyFill="1" applyBorder="1" applyAlignment="1">
      <alignment horizontal="right" wrapText="1"/>
    </xf>
    <xf numFmtId="212" fontId="15" fillId="33" borderId="24" xfId="65" applyNumberFormat="1" applyFont="1" applyFill="1" applyBorder="1" applyAlignment="1">
      <alignment horizontal="right" wrapText="1"/>
    </xf>
    <xf numFmtId="189" fontId="17" fillId="34" borderId="15" xfId="65" applyNumberFormat="1" applyFont="1" applyFill="1" applyBorder="1" applyAlignment="1">
      <alignment horizontal="right" wrapText="1"/>
    </xf>
    <xf numFmtId="212" fontId="17" fillId="34" borderId="24" xfId="65" applyNumberFormat="1" applyFont="1" applyFill="1" applyBorder="1" applyAlignment="1">
      <alignment horizontal="right" wrapText="1"/>
    </xf>
    <xf numFmtId="189" fontId="17" fillId="0" borderId="15" xfId="65" applyNumberFormat="1" applyFont="1" applyFill="1" applyBorder="1" applyAlignment="1">
      <alignment horizontal="right" wrapText="1"/>
    </xf>
    <xf numFmtId="212" fontId="17" fillId="0" borderId="24" xfId="65" applyNumberFormat="1" applyFont="1" applyFill="1" applyBorder="1" applyAlignment="1">
      <alignment horizontal="right" wrapText="1"/>
    </xf>
    <xf numFmtId="189" fontId="15" fillId="0" borderId="15" xfId="65" applyNumberFormat="1" applyFont="1" applyFill="1" applyBorder="1" applyAlignment="1">
      <alignment horizontal="right" wrapText="1"/>
    </xf>
    <xf numFmtId="212" fontId="15" fillId="0" borderId="24" xfId="65" applyNumberFormat="1" applyFont="1" applyFill="1" applyBorder="1" applyAlignment="1">
      <alignment horizontal="right" wrapText="1"/>
    </xf>
    <xf numFmtId="189" fontId="15" fillId="0" borderId="17" xfId="65" applyNumberFormat="1" applyFont="1" applyFill="1" applyBorder="1" applyAlignment="1">
      <alignment horizontal="right" wrapText="1"/>
    </xf>
    <xf numFmtId="212" fontId="15" fillId="0" borderId="25" xfId="65" applyNumberFormat="1" applyFont="1" applyFill="1" applyBorder="1" applyAlignment="1">
      <alignment horizontal="right" wrapText="1"/>
    </xf>
    <xf numFmtId="4" fontId="17" fillId="0" borderId="10" xfId="65" applyNumberFormat="1" applyFont="1" applyBorder="1" applyAlignment="1">
      <alignment horizontal="right" wrapText="1"/>
    </xf>
    <xf numFmtId="189" fontId="17" fillId="0" borderId="10" xfId="65" applyNumberFormat="1" applyFont="1" applyFill="1" applyBorder="1" applyAlignment="1">
      <alignment horizontal="right" wrapText="1"/>
    </xf>
    <xf numFmtId="212" fontId="17" fillId="0" borderId="10" xfId="65" applyNumberFormat="1" applyFont="1" applyFill="1" applyBorder="1" applyAlignment="1">
      <alignment horizontal="right" wrapText="1"/>
    </xf>
    <xf numFmtId="4" fontId="15" fillId="0" borderId="22" xfId="65" applyNumberFormat="1" applyFont="1" applyBorder="1" applyAlignment="1">
      <alignment horizontal="right" wrapText="1"/>
    </xf>
    <xf numFmtId="4" fontId="15" fillId="0" borderId="22" xfId="65" applyNumberFormat="1" applyFont="1" applyFill="1" applyBorder="1" applyAlignment="1">
      <alignment horizontal="right" wrapText="1"/>
    </xf>
    <xf numFmtId="189" fontId="15" fillId="0" borderId="10" xfId="65" applyNumberFormat="1" applyFont="1" applyFill="1" applyBorder="1" applyAlignment="1">
      <alignment horizontal="right" wrapText="1"/>
    </xf>
    <xf numFmtId="212" fontId="15" fillId="0" borderId="10" xfId="65" applyNumberFormat="1" applyFont="1" applyFill="1" applyBorder="1" applyAlignment="1">
      <alignment horizontal="right" wrapText="1"/>
    </xf>
    <xf numFmtId="4" fontId="17" fillId="0" borderId="22" xfId="65" applyNumberFormat="1" applyFont="1" applyBorder="1" applyAlignment="1">
      <alignment horizontal="right" wrapText="1"/>
    </xf>
    <xf numFmtId="4" fontId="17" fillId="34" borderId="10" xfId="65" applyNumberFormat="1" applyFont="1" applyFill="1" applyBorder="1" applyAlignment="1">
      <alignment horizontal="right" wrapText="1"/>
    </xf>
    <xf numFmtId="189" fontId="17" fillId="34" borderId="10" xfId="65" applyNumberFormat="1" applyFont="1" applyFill="1" applyBorder="1" applyAlignment="1">
      <alignment horizontal="right" wrapText="1"/>
    </xf>
    <xf numFmtId="212" fontId="17" fillId="34" borderId="10" xfId="65" applyNumberFormat="1" applyFont="1" applyFill="1" applyBorder="1" applyAlignment="1">
      <alignment horizontal="right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8" fillId="35" borderId="19" xfId="53" applyFont="1" applyFill="1" applyBorder="1" applyAlignment="1">
      <alignment horizontal="left" vertical="center" wrapText="1"/>
      <protection/>
    </xf>
    <xf numFmtId="49" fontId="58" fillId="35" borderId="18" xfId="53" applyNumberFormat="1" applyFont="1" applyFill="1" applyBorder="1" applyAlignment="1">
      <alignment horizontal="right" vertical="center" wrapText="1"/>
      <protection/>
    </xf>
    <xf numFmtId="0" fontId="16" fillId="0" borderId="0" xfId="0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Alignment="1">
      <alignment horizontal="center" vertical="top" wrapText="1"/>
    </xf>
    <xf numFmtId="0" fontId="0" fillId="33" borderId="0" xfId="0" applyFill="1" applyAlignment="1">
      <alignment wrapText="1"/>
    </xf>
    <xf numFmtId="49" fontId="15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6" fillId="33" borderId="0" xfId="53" applyFont="1" applyFill="1" applyBorder="1" applyAlignment="1">
      <alignment horizontal="center"/>
      <protection/>
    </xf>
    <xf numFmtId="0" fontId="14" fillId="33" borderId="0" xfId="55" applyNumberFormat="1" applyFont="1" applyFill="1" applyBorder="1" applyAlignment="1" applyProtection="1">
      <alignment horizontal="center" vertical="center"/>
      <protection/>
    </xf>
    <xf numFmtId="0" fontId="58" fillId="34" borderId="21" xfId="53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 wrapText="1"/>
    </xf>
    <xf numFmtId="0" fontId="20" fillId="33" borderId="0" xfId="53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33" borderId="0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181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view="pageBreakPreview" zoomScale="80" zoomScaleSheetLayoutView="80" workbookViewId="0" topLeftCell="A46">
      <selection activeCell="K25" sqref="K25"/>
    </sheetView>
  </sheetViews>
  <sheetFormatPr defaultColWidth="9.00390625" defaultRowHeight="12.75"/>
  <cols>
    <col min="1" max="1" width="10.625" style="6" customWidth="1"/>
    <col min="2" max="2" width="6.75390625" style="6" customWidth="1"/>
    <col min="3" max="3" width="23.375" style="7" customWidth="1"/>
    <col min="4" max="4" width="48.375" style="8" bestFit="1" customWidth="1"/>
    <col min="5" max="5" width="13.75390625" style="19" bestFit="1" customWidth="1"/>
    <col min="6" max="6" width="17.75390625" style="57" customWidth="1"/>
    <col min="7" max="7" width="16.625" style="48" customWidth="1"/>
    <col min="8" max="8" width="12.875" style="50" customWidth="1"/>
    <col min="9" max="9" width="10.25390625" style="50" bestFit="1" customWidth="1"/>
    <col min="10" max="10" width="10.25390625" style="50" customWidth="1"/>
    <col min="11" max="11" width="13.875" style="1" bestFit="1" customWidth="1"/>
  </cols>
  <sheetData>
    <row r="1" spans="1:7" ht="20.25" customHeight="1">
      <c r="A1" s="63"/>
      <c r="B1" s="63"/>
      <c r="C1" s="63"/>
      <c r="D1" s="63"/>
      <c r="E1" s="415" t="s">
        <v>529</v>
      </c>
      <c r="F1" s="416"/>
      <c r="G1" s="416"/>
    </row>
    <row r="2" spans="1:7" ht="19.5" customHeight="1">
      <c r="A2" s="63"/>
      <c r="B2" s="63"/>
      <c r="C2" s="63"/>
      <c r="D2" s="63"/>
      <c r="E2" s="415" t="s">
        <v>216</v>
      </c>
      <c r="F2" s="416"/>
      <c r="G2" s="416"/>
    </row>
    <row r="3" spans="1:7" ht="12" customHeight="1">
      <c r="A3" s="63"/>
      <c r="B3" s="63"/>
      <c r="C3" s="63"/>
      <c r="D3" s="63"/>
      <c r="E3" s="415" t="s">
        <v>401</v>
      </c>
      <c r="F3" s="416"/>
      <c r="G3" s="416"/>
    </row>
    <row r="4" spans="1:7" ht="12" customHeight="1">
      <c r="A4" s="63"/>
      <c r="B4" s="63"/>
      <c r="C4" s="63"/>
      <c r="D4" s="63"/>
      <c r="E4" s="63"/>
      <c r="F4" s="63"/>
      <c r="G4" s="63"/>
    </row>
    <row r="5" spans="1:11" s="94" customFormat="1" ht="15" customHeight="1">
      <c r="A5" s="413" t="s">
        <v>400</v>
      </c>
      <c r="B5" s="414"/>
      <c r="C5" s="414"/>
      <c r="D5" s="414"/>
      <c r="E5" s="414"/>
      <c r="F5" s="414"/>
      <c r="G5" s="414"/>
      <c r="H5" s="92"/>
      <c r="I5" s="92"/>
      <c r="J5" s="92"/>
      <c r="K5" s="93"/>
    </row>
    <row r="6" spans="1:11" s="5" customFormat="1" ht="17.25" customHeight="1">
      <c r="A6" s="409" t="s">
        <v>214</v>
      </c>
      <c r="B6" s="409"/>
      <c r="C6" s="409"/>
      <c r="D6" s="409"/>
      <c r="E6" s="409"/>
      <c r="F6" s="409"/>
      <c r="G6" s="409"/>
      <c r="H6" s="50"/>
      <c r="I6" s="50"/>
      <c r="J6" s="50"/>
      <c r="K6" s="4"/>
    </row>
    <row r="7" spans="1:7" ht="18.75" customHeight="1">
      <c r="A7" s="24"/>
      <c r="B7" s="24"/>
      <c r="C7" s="25"/>
      <c r="D7" s="26"/>
      <c r="E7" s="27"/>
      <c r="G7" s="110" t="s">
        <v>402</v>
      </c>
    </row>
    <row r="8" spans="1:11" ht="35.25" customHeight="1">
      <c r="A8" s="46" t="s">
        <v>0</v>
      </c>
      <c r="B8" s="410" t="s">
        <v>55</v>
      </c>
      <c r="C8" s="411"/>
      <c r="D8" s="47" t="s">
        <v>40</v>
      </c>
      <c r="E8" s="46" t="s">
        <v>403</v>
      </c>
      <c r="F8" s="64" t="s">
        <v>404</v>
      </c>
      <c r="G8" s="62" t="s">
        <v>190</v>
      </c>
      <c r="H8" s="51"/>
      <c r="I8" s="51"/>
      <c r="J8" s="51"/>
      <c r="K8" s="55"/>
    </row>
    <row r="9" spans="1:11" ht="17.25" customHeight="1">
      <c r="A9" s="46" t="s">
        <v>43</v>
      </c>
      <c r="B9" s="46" t="s">
        <v>46</v>
      </c>
      <c r="C9" s="47">
        <v>3</v>
      </c>
      <c r="D9" s="47">
        <v>4</v>
      </c>
      <c r="E9" s="46" t="s">
        <v>265</v>
      </c>
      <c r="F9" s="46" t="s">
        <v>272</v>
      </c>
      <c r="G9" s="46" t="s">
        <v>322</v>
      </c>
      <c r="H9" s="51"/>
      <c r="I9" s="51"/>
      <c r="J9" s="51"/>
      <c r="K9" s="55"/>
    </row>
    <row r="10" spans="1:11" s="10" customFormat="1" ht="12.75">
      <c r="A10" s="135" t="s">
        <v>41</v>
      </c>
      <c r="B10" s="136" t="s">
        <v>76</v>
      </c>
      <c r="C10" s="137" t="s">
        <v>77</v>
      </c>
      <c r="D10" s="138" t="s">
        <v>61</v>
      </c>
      <c r="E10" s="156">
        <f>E11+E26</f>
        <v>62149.58023000001</v>
      </c>
      <c r="F10" s="156">
        <f>F11+F26</f>
        <v>63531.36668</v>
      </c>
      <c r="G10" s="157">
        <f>F10/E10</f>
        <v>1.022233238662053</v>
      </c>
      <c r="H10" s="52"/>
      <c r="I10" s="51"/>
      <c r="J10" s="51"/>
      <c r="K10" s="54"/>
    </row>
    <row r="11" spans="1:11" s="10" customFormat="1" ht="12.75">
      <c r="A11" s="112"/>
      <c r="B11" s="113"/>
      <c r="C11" s="114"/>
      <c r="D11" s="133" t="s">
        <v>42</v>
      </c>
      <c r="E11" s="158">
        <f>E12</f>
        <v>57725.588950000005</v>
      </c>
      <c r="F11" s="158">
        <f>F12</f>
        <v>59097.1064</v>
      </c>
      <c r="G11" s="159">
        <f aca="true" t="shared" si="0" ref="G11:G59">F11/E11</f>
        <v>1.0237592630053192</v>
      </c>
      <c r="H11" s="52"/>
      <c r="I11" s="51"/>
      <c r="J11" s="51"/>
      <c r="K11" s="9"/>
    </row>
    <row r="12" spans="1:11" s="12" customFormat="1" ht="12.75">
      <c r="A12" s="116" t="s">
        <v>43</v>
      </c>
      <c r="B12" s="117" t="s">
        <v>76</v>
      </c>
      <c r="C12" s="118" t="s">
        <v>79</v>
      </c>
      <c r="D12" s="133" t="s">
        <v>44</v>
      </c>
      <c r="E12" s="158">
        <f>E13+E21+E24</f>
        <v>57725.588950000005</v>
      </c>
      <c r="F12" s="158">
        <f>F13+F21+F24</f>
        <v>59097.1064</v>
      </c>
      <c r="G12" s="159">
        <f t="shared" si="0"/>
        <v>1.0237592630053192</v>
      </c>
      <c r="H12" s="52"/>
      <c r="I12" s="51"/>
      <c r="J12" s="51"/>
      <c r="K12" s="11"/>
    </row>
    <row r="13" spans="1:11" ht="33" customHeight="1">
      <c r="A13" s="116" t="s">
        <v>5</v>
      </c>
      <c r="B13" s="117" t="s">
        <v>76</v>
      </c>
      <c r="C13" s="118" t="s">
        <v>80</v>
      </c>
      <c r="D13" s="133" t="s">
        <v>62</v>
      </c>
      <c r="E13" s="158">
        <f>E14+E17+E20</f>
        <v>35839.29492</v>
      </c>
      <c r="F13" s="158">
        <f>F14+F17+F20</f>
        <v>36180.41119</v>
      </c>
      <c r="G13" s="159">
        <f t="shared" si="0"/>
        <v>1.0095179403155512</v>
      </c>
      <c r="H13" s="52"/>
      <c r="I13" s="51"/>
      <c r="J13" s="51"/>
      <c r="K13" s="13"/>
    </row>
    <row r="14" spans="1:11" ht="50.25" customHeight="1">
      <c r="A14" s="116" t="s">
        <v>7</v>
      </c>
      <c r="B14" s="117" t="s">
        <v>76</v>
      </c>
      <c r="C14" s="118" t="s">
        <v>81</v>
      </c>
      <c r="D14" s="133" t="s">
        <v>63</v>
      </c>
      <c r="E14" s="158">
        <f>E15+E16</f>
        <v>20696.5939</v>
      </c>
      <c r="F14" s="158">
        <f>F15+F16</f>
        <v>20942.06886</v>
      </c>
      <c r="G14" s="159">
        <f t="shared" si="0"/>
        <v>1.0118606453402943</v>
      </c>
      <c r="H14" s="51"/>
      <c r="I14" s="51"/>
      <c r="J14" s="51"/>
      <c r="K14" s="13"/>
    </row>
    <row r="15" spans="1:11" ht="24.75" customHeight="1">
      <c r="A15" s="120" t="s">
        <v>8</v>
      </c>
      <c r="B15" s="121" t="s">
        <v>78</v>
      </c>
      <c r="C15" s="122" t="s">
        <v>179</v>
      </c>
      <c r="D15" s="134" t="s">
        <v>180</v>
      </c>
      <c r="E15" s="160">
        <v>20696.3</v>
      </c>
      <c r="F15" s="160">
        <v>20941.71815</v>
      </c>
      <c r="G15" s="161">
        <f t="shared" si="0"/>
        <v>1.0118580688335597</v>
      </c>
      <c r="H15" s="51"/>
      <c r="I15" s="51"/>
      <c r="J15" s="51"/>
      <c r="K15" s="13"/>
    </row>
    <row r="16" spans="1:11" ht="39" customHeight="1">
      <c r="A16" s="120" t="s">
        <v>117</v>
      </c>
      <c r="B16" s="121" t="s">
        <v>78</v>
      </c>
      <c r="C16" s="122" t="s">
        <v>213</v>
      </c>
      <c r="D16" s="134" t="s">
        <v>183</v>
      </c>
      <c r="E16" s="160">
        <v>0.2939</v>
      </c>
      <c r="F16" s="160">
        <v>0.35071</v>
      </c>
      <c r="G16" s="161">
        <f t="shared" si="0"/>
        <v>1.1932970398094591</v>
      </c>
      <c r="H16" s="51"/>
      <c r="I16" s="51"/>
      <c r="J16" s="51"/>
      <c r="K16" s="13"/>
    </row>
    <row r="17" spans="1:11" ht="57.75" customHeight="1">
      <c r="A17" s="116" t="s">
        <v>12</v>
      </c>
      <c r="B17" s="117" t="s">
        <v>76</v>
      </c>
      <c r="C17" s="118" t="s">
        <v>82</v>
      </c>
      <c r="D17" s="133" t="s">
        <v>64</v>
      </c>
      <c r="E17" s="158">
        <f>E18+E19</f>
        <v>15141.70102</v>
      </c>
      <c r="F17" s="158">
        <f>F18+F19</f>
        <v>15238.7774</v>
      </c>
      <c r="G17" s="161">
        <f t="shared" si="0"/>
        <v>1.0064111938197549</v>
      </c>
      <c r="H17" s="51"/>
      <c r="I17" s="51"/>
      <c r="J17" s="51"/>
      <c r="K17" s="13"/>
    </row>
    <row r="18" spans="1:11" ht="63.75" customHeight="1">
      <c r="A18" s="120" t="s">
        <v>170</v>
      </c>
      <c r="B18" s="121" t="s">
        <v>78</v>
      </c>
      <c r="C18" s="122" t="s">
        <v>181</v>
      </c>
      <c r="D18" s="134" t="s">
        <v>251</v>
      </c>
      <c r="E18" s="160">
        <v>15141.70051</v>
      </c>
      <c r="F18" s="160">
        <v>15238.7769</v>
      </c>
      <c r="G18" s="161">
        <f t="shared" si="0"/>
        <v>1.0064111946961234</v>
      </c>
      <c r="H18" s="51"/>
      <c r="I18" s="51"/>
      <c r="J18" s="51"/>
      <c r="K18" s="13"/>
    </row>
    <row r="19" spans="1:11" ht="60" customHeight="1">
      <c r="A19" s="120" t="s">
        <v>184</v>
      </c>
      <c r="B19" s="121" t="s">
        <v>78</v>
      </c>
      <c r="C19" s="122" t="s">
        <v>185</v>
      </c>
      <c r="D19" s="134" t="s">
        <v>186</v>
      </c>
      <c r="E19" s="160">
        <v>0.00051</v>
      </c>
      <c r="F19" s="160">
        <v>0.0005</v>
      </c>
      <c r="G19" s="161">
        <v>0</v>
      </c>
      <c r="H19" s="111"/>
      <c r="I19" s="51"/>
      <c r="J19" s="51"/>
      <c r="K19" s="13"/>
    </row>
    <row r="20" spans="1:11" ht="41.25" customHeight="1">
      <c r="A20" s="116" t="s">
        <v>116</v>
      </c>
      <c r="B20" s="117" t="s">
        <v>78</v>
      </c>
      <c r="C20" s="118" t="s">
        <v>189</v>
      </c>
      <c r="D20" s="133" t="s">
        <v>252</v>
      </c>
      <c r="E20" s="158">
        <v>1</v>
      </c>
      <c r="F20" s="158">
        <v>-0.43507</v>
      </c>
      <c r="G20" s="159">
        <f t="shared" si="0"/>
        <v>-0.43507</v>
      </c>
      <c r="H20" s="51"/>
      <c r="I20" s="51"/>
      <c r="J20" s="51"/>
      <c r="K20" s="13"/>
    </row>
    <row r="21" spans="1:11" ht="24" customHeight="1">
      <c r="A21" s="116" t="s">
        <v>13</v>
      </c>
      <c r="B21" s="117" t="s">
        <v>76</v>
      </c>
      <c r="C21" s="118" t="s">
        <v>83</v>
      </c>
      <c r="D21" s="133" t="s">
        <v>45</v>
      </c>
      <c r="E21" s="158">
        <f>E22+E23</f>
        <v>17299.633390000003</v>
      </c>
      <c r="F21" s="158">
        <f>F22+F23</f>
        <v>17491.95057</v>
      </c>
      <c r="G21" s="159">
        <f t="shared" si="0"/>
        <v>1.0111168355805256</v>
      </c>
      <c r="H21" s="52"/>
      <c r="I21" s="51"/>
      <c r="J21" s="51"/>
      <c r="K21" s="13"/>
    </row>
    <row r="22" spans="1:11" s="61" customFormat="1" ht="25.5">
      <c r="A22" s="120" t="s">
        <v>15</v>
      </c>
      <c r="B22" s="121" t="s">
        <v>78</v>
      </c>
      <c r="C22" s="122" t="s">
        <v>182</v>
      </c>
      <c r="D22" s="134" t="s">
        <v>45</v>
      </c>
      <c r="E22" s="160">
        <v>17299.4</v>
      </c>
      <c r="F22" s="160">
        <v>17491.71726</v>
      </c>
      <c r="G22" s="161">
        <f t="shared" si="0"/>
        <v>1.0111169901846306</v>
      </c>
      <c r="H22" s="51"/>
      <c r="I22" s="51"/>
      <c r="J22" s="51"/>
      <c r="K22" s="13"/>
    </row>
    <row r="23" spans="1:11" s="61" customFormat="1" ht="39" customHeight="1">
      <c r="A23" s="120" t="s">
        <v>178</v>
      </c>
      <c r="B23" s="121" t="s">
        <v>78</v>
      </c>
      <c r="C23" s="122" t="s">
        <v>187</v>
      </c>
      <c r="D23" s="134" t="s">
        <v>188</v>
      </c>
      <c r="E23" s="160">
        <v>0.23339</v>
      </c>
      <c r="F23" s="160">
        <v>0.23331</v>
      </c>
      <c r="G23" s="161">
        <f t="shared" si="0"/>
        <v>0.9996572261022323</v>
      </c>
      <c r="H23" s="51"/>
      <c r="I23" s="51"/>
      <c r="J23" s="51"/>
      <c r="K23" s="13"/>
    </row>
    <row r="24" spans="1:11" ht="32.25" customHeight="1">
      <c r="A24" s="116" t="s">
        <v>60</v>
      </c>
      <c r="B24" s="117" t="s">
        <v>76</v>
      </c>
      <c r="C24" s="118" t="s">
        <v>166</v>
      </c>
      <c r="D24" s="133" t="s">
        <v>165</v>
      </c>
      <c r="E24" s="158">
        <f>E25</f>
        <v>4586.66064</v>
      </c>
      <c r="F24" s="158">
        <f>F25</f>
        <v>5424.74464</v>
      </c>
      <c r="G24" s="159">
        <f t="shared" si="0"/>
        <v>1.1827220424138465</v>
      </c>
      <c r="H24" s="51"/>
      <c r="I24" s="51"/>
      <c r="J24" s="51"/>
      <c r="K24" s="13"/>
    </row>
    <row r="25" spans="1:11" ht="37.5" customHeight="1">
      <c r="A25" s="120" t="s">
        <v>17</v>
      </c>
      <c r="B25" s="121" t="s">
        <v>78</v>
      </c>
      <c r="C25" s="122" t="s">
        <v>167</v>
      </c>
      <c r="D25" s="134" t="s">
        <v>201</v>
      </c>
      <c r="E25" s="160">
        <v>4586.66064</v>
      </c>
      <c r="F25" s="160">
        <v>5424.74464</v>
      </c>
      <c r="G25" s="161">
        <f t="shared" si="0"/>
        <v>1.1827220424138465</v>
      </c>
      <c r="H25" s="51"/>
      <c r="I25" s="51"/>
      <c r="J25" s="51"/>
      <c r="K25" s="13"/>
    </row>
    <row r="26" spans="1:11" ht="12.75" customHeight="1">
      <c r="A26" s="139" t="s">
        <v>46</v>
      </c>
      <c r="B26" s="140"/>
      <c r="C26" s="141"/>
      <c r="D26" s="142" t="s">
        <v>48</v>
      </c>
      <c r="E26" s="162">
        <f>E27+E32+E43</f>
        <v>4423.99128</v>
      </c>
      <c r="F26" s="162">
        <f>F28+F32+F43</f>
        <v>4434.26028</v>
      </c>
      <c r="G26" s="163">
        <f t="shared" si="0"/>
        <v>1.0023212071069</v>
      </c>
      <c r="H26" s="52"/>
      <c r="I26" s="51"/>
      <c r="J26" s="51"/>
      <c r="K26" s="13"/>
    </row>
    <row r="27" spans="1:10" s="14" customFormat="1" ht="27.75" customHeight="1">
      <c r="A27" s="112" t="s">
        <v>21</v>
      </c>
      <c r="B27" s="113" t="s">
        <v>76</v>
      </c>
      <c r="C27" s="114" t="s">
        <v>84</v>
      </c>
      <c r="D27" s="115" t="s">
        <v>544</v>
      </c>
      <c r="E27" s="164">
        <f aca="true" t="shared" si="1" ref="E27:F30">E28</f>
        <v>373.6</v>
      </c>
      <c r="F27" s="164">
        <f t="shared" si="1"/>
        <v>373.6</v>
      </c>
      <c r="G27" s="165">
        <f t="shared" si="0"/>
        <v>1</v>
      </c>
      <c r="H27" s="52"/>
      <c r="I27" s="52"/>
      <c r="J27" s="52"/>
    </row>
    <row r="28" spans="1:10" s="15" customFormat="1" ht="12.75" customHeight="1">
      <c r="A28" s="112" t="s">
        <v>23</v>
      </c>
      <c r="B28" s="113" t="s">
        <v>76</v>
      </c>
      <c r="C28" s="114" t="s">
        <v>123</v>
      </c>
      <c r="D28" s="115" t="s">
        <v>124</v>
      </c>
      <c r="E28" s="164">
        <f t="shared" si="1"/>
        <v>373.6</v>
      </c>
      <c r="F28" s="164">
        <f t="shared" si="1"/>
        <v>373.6</v>
      </c>
      <c r="G28" s="165">
        <f t="shared" si="0"/>
        <v>1</v>
      </c>
      <c r="H28" s="52"/>
      <c r="I28" s="52"/>
      <c r="J28" s="52"/>
    </row>
    <row r="29" spans="1:10" s="15" customFormat="1" ht="12.75" customHeight="1">
      <c r="A29" s="112"/>
      <c r="B29" s="113" t="s">
        <v>76</v>
      </c>
      <c r="C29" s="118" t="s">
        <v>125</v>
      </c>
      <c r="D29" s="119" t="s">
        <v>126</v>
      </c>
      <c r="E29" s="164">
        <f t="shared" si="1"/>
        <v>373.6</v>
      </c>
      <c r="F29" s="164">
        <f t="shared" si="1"/>
        <v>373.6</v>
      </c>
      <c r="G29" s="165">
        <f t="shared" si="0"/>
        <v>1</v>
      </c>
      <c r="H29" s="52"/>
      <c r="I29" s="52"/>
      <c r="J29" s="52"/>
    </row>
    <row r="30" spans="1:10" s="15" customFormat="1" ht="45" customHeight="1">
      <c r="A30" s="112"/>
      <c r="B30" s="113" t="s">
        <v>76</v>
      </c>
      <c r="C30" s="118" t="s">
        <v>127</v>
      </c>
      <c r="D30" s="119" t="s">
        <v>202</v>
      </c>
      <c r="E30" s="164">
        <f>E31</f>
        <v>373.6</v>
      </c>
      <c r="F30" s="164">
        <f t="shared" si="1"/>
        <v>373.6</v>
      </c>
      <c r="G30" s="166">
        <f t="shared" si="0"/>
        <v>1</v>
      </c>
      <c r="H30" s="51"/>
      <c r="I30" s="51"/>
      <c r="J30" s="51"/>
    </row>
    <row r="31" spans="1:10" s="15" customFormat="1" ht="86.25" customHeight="1">
      <c r="A31" s="124"/>
      <c r="B31" s="125" t="s">
        <v>135</v>
      </c>
      <c r="C31" s="122" t="s">
        <v>140</v>
      </c>
      <c r="D31" s="123" t="s">
        <v>253</v>
      </c>
      <c r="E31" s="167">
        <v>373.6</v>
      </c>
      <c r="F31" s="167">
        <v>373.6</v>
      </c>
      <c r="G31" s="166">
        <f t="shared" si="0"/>
        <v>1</v>
      </c>
      <c r="H31" s="51"/>
      <c r="I31" s="51"/>
      <c r="J31" s="51"/>
    </row>
    <row r="32" spans="1:11" ht="21" customHeight="1">
      <c r="A32" s="116" t="s">
        <v>47</v>
      </c>
      <c r="B32" s="117" t="s">
        <v>76</v>
      </c>
      <c r="C32" s="118" t="s">
        <v>85</v>
      </c>
      <c r="D32" s="119" t="s">
        <v>65</v>
      </c>
      <c r="E32" s="164">
        <f>E33+E34</f>
        <v>3875.46088</v>
      </c>
      <c r="F32" s="164">
        <f>F33+F34</f>
        <v>3871.1761</v>
      </c>
      <c r="G32" s="165">
        <f t="shared" si="0"/>
        <v>0.9988943818212404</v>
      </c>
      <c r="H32" s="52"/>
      <c r="I32" s="52"/>
      <c r="J32" s="52"/>
      <c r="K32" s="13"/>
    </row>
    <row r="33" spans="1:11" ht="66" customHeight="1">
      <c r="A33" s="116" t="s">
        <v>26</v>
      </c>
      <c r="B33" s="117" t="s">
        <v>78</v>
      </c>
      <c r="C33" s="118" t="s">
        <v>86</v>
      </c>
      <c r="D33" s="133" t="s">
        <v>128</v>
      </c>
      <c r="E33" s="158">
        <v>40</v>
      </c>
      <c r="F33" s="158">
        <v>40</v>
      </c>
      <c r="G33" s="159">
        <f t="shared" si="0"/>
        <v>1</v>
      </c>
      <c r="H33" s="52"/>
      <c r="I33" s="52"/>
      <c r="J33" s="52"/>
      <c r="K33" s="13"/>
    </row>
    <row r="34" spans="1:11" ht="32.25" customHeight="1">
      <c r="A34" s="116" t="s">
        <v>318</v>
      </c>
      <c r="B34" s="117" t="s">
        <v>76</v>
      </c>
      <c r="C34" s="118" t="s">
        <v>87</v>
      </c>
      <c r="D34" s="119" t="s">
        <v>49</v>
      </c>
      <c r="E34" s="164">
        <f>E35</f>
        <v>3835.46088</v>
      </c>
      <c r="F34" s="164">
        <f>F35</f>
        <v>3831.1761</v>
      </c>
      <c r="G34" s="165">
        <f t="shared" si="0"/>
        <v>0.9988828513354567</v>
      </c>
      <c r="H34" s="52"/>
      <c r="I34" s="52"/>
      <c r="J34" s="52"/>
      <c r="K34" s="13"/>
    </row>
    <row r="35" spans="1:11" ht="71.25" customHeight="1">
      <c r="A35" s="116" t="s">
        <v>406</v>
      </c>
      <c r="B35" s="117" t="s">
        <v>76</v>
      </c>
      <c r="C35" s="118" t="s">
        <v>88</v>
      </c>
      <c r="D35" s="119" t="s">
        <v>203</v>
      </c>
      <c r="E35" s="164">
        <f>E36+E42</f>
        <v>3835.46088</v>
      </c>
      <c r="F35" s="164">
        <f>F36+F42</f>
        <v>3831.1761</v>
      </c>
      <c r="G35" s="165">
        <f t="shared" si="0"/>
        <v>0.9988828513354567</v>
      </c>
      <c r="H35" s="52"/>
      <c r="I35" s="52"/>
      <c r="J35" s="52"/>
      <c r="K35" s="13"/>
    </row>
    <row r="36" spans="1:10" s="15" customFormat="1" ht="72" customHeight="1">
      <c r="A36" s="112" t="s">
        <v>407</v>
      </c>
      <c r="B36" s="113" t="s">
        <v>76</v>
      </c>
      <c r="C36" s="114" t="s">
        <v>89</v>
      </c>
      <c r="D36" s="133" t="s">
        <v>145</v>
      </c>
      <c r="E36" s="158">
        <f>E37+E38+E39+E41+E40</f>
        <v>3822.4236300000002</v>
      </c>
      <c r="F36" s="158">
        <f>F37+F38+F39+F41+F40</f>
        <v>3816.07766</v>
      </c>
      <c r="G36" s="159">
        <f t="shared" si="0"/>
        <v>0.9983398046333236</v>
      </c>
      <c r="H36" s="52"/>
      <c r="I36" s="52"/>
      <c r="J36" s="52"/>
    </row>
    <row r="37" spans="1:10" s="15" customFormat="1" ht="88.5" customHeight="1">
      <c r="A37" s="124" t="s">
        <v>408</v>
      </c>
      <c r="B37" s="125" t="s">
        <v>102</v>
      </c>
      <c r="C37" s="126" t="s">
        <v>89</v>
      </c>
      <c r="D37" s="134" t="s">
        <v>254</v>
      </c>
      <c r="E37" s="160">
        <v>1497.2</v>
      </c>
      <c r="F37" s="160">
        <v>1470</v>
      </c>
      <c r="G37" s="161">
        <f t="shared" si="0"/>
        <v>0.98183275447502</v>
      </c>
      <c r="H37" s="51"/>
      <c r="I37" s="51"/>
      <c r="J37" s="51"/>
    </row>
    <row r="38" spans="1:10" s="15" customFormat="1" ht="84.75" customHeight="1">
      <c r="A38" s="124" t="s">
        <v>409</v>
      </c>
      <c r="B38" s="125" t="s">
        <v>101</v>
      </c>
      <c r="C38" s="126" t="s">
        <v>89</v>
      </c>
      <c r="D38" s="134" t="s">
        <v>254</v>
      </c>
      <c r="E38" s="160">
        <v>50</v>
      </c>
      <c r="F38" s="160">
        <v>50</v>
      </c>
      <c r="G38" s="161">
        <f t="shared" si="0"/>
        <v>1</v>
      </c>
      <c r="H38" s="51"/>
      <c r="I38" s="51"/>
      <c r="J38" s="51"/>
    </row>
    <row r="39" spans="1:10" s="15" customFormat="1" ht="85.5" customHeight="1">
      <c r="A39" s="124" t="s">
        <v>410</v>
      </c>
      <c r="B39" s="125" t="s">
        <v>405</v>
      </c>
      <c r="C39" s="126" t="s">
        <v>89</v>
      </c>
      <c r="D39" s="134" t="s">
        <v>254</v>
      </c>
      <c r="E39" s="160">
        <v>60</v>
      </c>
      <c r="F39" s="160">
        <v>60</v>
      </c>
      <c r="G39" s="161">
        <f t="shared" si="0"/>
        <v>1</v>
      </c>
      <c r="H39" s="51"/>
      <c r="I39" s="51"/>
      <c r="J39" s="51"/>
    </row>
    <row r="40" spans="1:10" s="15" customFormat="1" ht="87.75" customHeight="1">
      <c r="A40" s="124" t="s">
        <v>411</v>
      </c>
      <c r="B40" s="125" t="s">
        <v>225</v>
      </c>
      <c r="C40" s="126" t="s">
        <v>89</v>
      </c>
      <c r="D40" s="134" t="s">
        <v>254</v>
      </c>
      <c r="E40" s="160">
        <v>2084.74499</v>
      </c>
      <c r="F40" s="160">
        <v>2095.32519</v>
      </c>
      <c r="G40" s="161">
        <f t="shared" si="0"/>
        <v>1.0050750571656248</v>
      </c>
      <c r="H40" s="51"/>
      <c r="I40" s="51"/>
      <c r="J40" s="51"/>
    </row>
    <row r="41" spans="1:10" s="15" customFormat="1" ht="84" customHeight="1">
      <c r="A41" s="124" t="s">
        <v>412</v>
      </c>
      <c r="B41" s="125" t="s">
        <v>100</v>
      </c>
      <c r="C41" s="126" t="s">
        <v>89</v>
      </c>
      <c r="D41" s="134" t="s">
        <v>254</v>
      </c>
      <c r="E41" s="160">
        <v>130.47864</v>
      </c>
      <c r="F41" s="160">
        <v>140.75247</v>
      </c>
      <c r="G41" s="161">
        <f t="shared" si="0"/>
        <v>1.078739554612157</v>
      </c>
      <c r="H41" s="51"/>
      <c r="I41" s="51"/>
      <c r="J41" s="51"/>
    </row>
    <row r="42" spans="1:10" s="15" customFormat="1" ht="82.5" customHeight="1">
      <c r="A42" s="112" t="s">
        <v>413</v>
      </c>
      <c r="B42" s="113" t="s">
        <v>100</v>
      </c>
      <c r="C42" s="114" t="s">
        <v>90</v>
      </c>
      <c r="D42" s="133" t="s">
        <v>146</v>
      </c>
      <c r="E42" s="158">
        <v>13.03725</v>
      </c>
      <c r="F42" s="158">
        <v>15.09844</v>
      </c>
      <c r="G42" s="161">
        <f t="shared" si="0"/>
        <v>1.1581000594450517</v>
      </c>
      <c r="H42" s="52"/>
      <c r="I42" s="52"/>
      <c r="J42" s="52"/>
    </row>
    <row r="43" spans="1:11" ht="13.5" customHeight="1">
      <c r="A43" s="116" t="s">
        <v>263</v>
      </c>
      <c r="B43" s="117" t="s">
        <v>76</v>
      </c>
      <c r="C43" s="118" t="s">
        <v>91</v>
      </c>
      <c r="D43" s="119" t="s">
        <v>50</v>
      </c>
      <c r="E43" s="168">
        <f>E44+E46</f>
        <v>174.9304</v>
      </c>
      <c r="F43" s="168">
        <f>F44+F46</f>
        <v>189.48417999999998</v>
      </c>
      <c r="G43" s="161">
        <f t="shared" si="0"/>
        <v>1.083197545995436</v>
      </c>
      <c r="H43" s="52"/>
      <c r="I43" s="52"/>
      <c r="J43" s="52"/>
      <c r="K43" s="13"/>
    </row>
    <row r="44" spans="1:11" ht="15.75" customHeight="1">
      <c r="A44" s="116" t="s">
        <v>264</v>
      </c>
      <c r="B44" s="117" t="s">
        <v>76</v>
      </c>
      <c r="C44" s="118" t="s">
        <v>277</v>
      </c>
      <c r="D44" s="119" t="s">
        <v>275</v>
      </c>
      <c r="E44" s="168">
        <v>0</v>
      </c>
      <c r="F44" s="164">
        <f>F45</f>
        <v>-10.5355</v>
      </c>
      <c r="G44" s="159"/>
      <c r="H44" s="51"/>
      <c r="I44" s="51"/>
      <c r="J44" s="51"/>
      <c r="K44" s="13"/>
    </row>
    <row r="45" spans="1:11" ht="44.25" customHeight="1">
      <c r="A45" s="120" t="s">
        <v>414</v>
      </c>
      <c r="B45" s="121" t="s">
        <v>67</v>
      </c>
      <c r="C45" s="122" t="s">
        <v>278</v>
      </c>
      <c r="D45" s="123" t="s">
        <v>276</v>
      </c>
      <c r="E45" s="169">
        <v>0</v>
      </c>
      <c r="F45" s="167">
        <v>-10.5355</v>
      </c>
      <c r="G45" s="161"/>
      <c r="H45" s="51"/>
      <c r="I45" s="51"/>
      <c r="J45" s="51"/>
      <c r="K45" s="13"/>
    </row>
    <row r="46" spans="1:11" ht="15" customHeight="1">
      <c r="A46" s="116" t="s">
        <v>415</v>
      </c>
      <c r="B46" s="117" t="s">
        <v>76</v>
      </c>
      <c r="C46" s="118" t="s">
        <v>92</v>
      </c>
      <c r="D46" s="119" t="s">
        <v>51</v>
      </c>
      <c r="E46" s="168">
        <f>E48</f>
        <v>174.9304</v>
      </c>
      <c r="F46" s="168">
        <f>F48</f>
        <v>200.01968</v>
      </c>
      <c r="G46" s="161">
        <f t="shared" si="0"/>
        <v>1.1434243562010948</v>
      </c>
      <c r="H46" s="52"/>
      <c r="I46" s="52"/>
      <c r="J46" s="52"/>
      <c r="K46" s="13"/>
    </row>
    <row r="47" spans="1:11" ht="38.25" customHeight="1">
      <c r="A47" s="116" t="s">
        <v>416</v>
      </c>
      <c r="B47" s="117" t="s">
        <v>67</v>
      </c>
      <c r="C47" s="118" t="s">
        <v>93</v>
      </c>
      <c r="D47" s="119" t="s">
        <v>204</v>
      </c>
      <c r="E47" s="168">
        <f>E48</f>
        <v>174.9304</v>
      </c>
      <c r="F47" s="168">
        <f>F48</f>
        <v>200.01968</v>
      </c>
      <c r="G47" s="159">
        <f>F47/E47</f>
        <v>1.1434243562010948</v>
      </c>
      <c r="H47" s="51"/>
      <c r="I47" s="51"/>
      <c r="J47" s="51"/>
      <c r="K47" s="13"/>
    </row>
    <row r="48" spans="1:11" ht="39.75" customHeight="1">
      <c r="A48" s="120" t="s">
        <v>417</v>
      </c>
      <c r="B48" s="121" t="s">
        <v>67</v>
      </c>
      <c r="C48" s="122" t="s">
        <v>93</v>
      </c>
      <c r="D48" s="123" t="s">
        <v>274</v>
      </c>
      <c r="E48" s="169">
        <v>174.9304</v>
      </c>
      <c r="F48" s="167">
        <v>200.01968</v>
      </c>
      <c r="G48" s="161">
        <f t="shared" si="0"/>
        <v>1.1434243562010948</v>
      </c>
      <c r="H48" s="51"/>
      <c r="I48" s="51"/>
      <c r="J48" s="51"/>
      <c r="K48" s="13"/>
    </row>
    <row r="49" spans="1:11" ht="19.5" customHeight="1">
      <c r="A49" s="139" t="s">
        <v>52</v>
      </c>
      <c r="B49" s="140" t="s">
        <v>76</v>
      </c>
      <c r="C49" s="141" t="s">
        <v>94</v>
      </c>
      <c r="D49" s="142" t="s">
        <v>66</v>
      </c>
      <c r="E49" s="162">
        <f>E50</f>
        <v>10501.300000000001</v>
      </c>
      <c r="F49" s="162">
        <f>F50</f>
        <v>10488.580999999998</v>
      </c>
      <c r="G49" s="163">
        <f t="shared" si="0"/>
        <v>0.9987888166227036</v>
      </c>
      <c r="H49" s="52"/>
      <c r="I49" s="52"/>
      <c r="J49" s="52"/>
      <c r="K49" s="13"/>
    </row>
    <row r="50" spans="1:11" ht="25.5" customHeight="1">
      <c r="A50" s="116" t="s">
        <v>265</v>
      </c>
      <c r="B50" s="117" t="s">
        <v>76</v>
      </c>
      <c r="C50" s="114" t="s">
        <v>95</v>
      </c>
      <c r="D50" s="119" t="s">
        <v>68</v>
      </c>
      <c r="E50" s="168">
        <f>E51</f>
        <v>10501.300000000001</v>
      </c>
      <c r="F50" s="168">
        <f>F51</f>
        <v>10488.580999999998</v>
      </c>
      <c r="G50" s="165">
        <f t="shared" si="0"/>
        <v>0.9987888166227036</v>
      </c>
      <c r="H50" s="52"/>
      <c r="I50" s="52"/>
      <c r="J50" s="52"/>
      <c r="K50" s="13"/>
    </row>
    <row r="51" spans="1:11" s="10" customFormat="1" ht="25.5">
      <c r="A51" s="116" t="s">
        <v>267</v>
      </c>
      <c r="B51" s="117" t="s">
        <v>76</v>
      </c>
      <c r="C51" s="118" t="s">
        <v>382</v>
      </c>
      <c r="D51" s="119" t="s">
        <v>69</v>
      </c>
      <c r="E51" s="168">
        <f>E52+E56</f>
        <v>10501.300000000001</v>
      </c>
      <c r="F51" s="168">
        <f>F52+F56</f>
        <v>10488.580999999998</v>
      </c>
      <c r="G51" s="165">
        <f t="shared" si="0"/>
        <v>0.9987888166227036</v>
      </c>
      <c r="H51" s="52"/>
      <c r="I51" s="52"/>
      <c r="J51" s="52"/>
      <c r="K51" s="9"/>
    </row>
    <row r="52" spans="1:11" s="10" customFormat="1" ht="39.75" customHeight="1">
      <c r="A52" s="116" t="s">
        <v>268</v>
      </c>
      <c r="B52" s="117" t="s">
        <v>67</v>
      </c>
      <c r="C52" s="118" t="s">
        <v>383</v>
      </c>
      <c r="D52" s="119" t="s">
        <v>70</v>
      </c>
      <c r="E52" s="168">
        <f>E53</f>
        <v>1827.1000000000001</v>
      </c>
      <c r="F52" s="168">
        <f>F53</f>
        <v>1826.88</v>
      </c>
      <c r="G52" s="165">
        <f t="shared" si="0"/>
        <v>0.9998795906080674</v>
      </c>
      <c r="H52" s="52"/>
      <c r="I52" s="52"/>
      <c r="J52" s="52"/>
      <c r="K52" s="9"/>
    </row>
    <row r="53" spans="1:11" ht="51" customHeight="1">
      <c r="A53" s="116" t="s">
        <v>269</v>
      </c>
      <c r="B53" s="117" t="s">
        <v>67</v>
      </c>
      <c r="C53" s="118" t="s">
        <v>384</v>
      </c>
      <c r="D53" s="119" t="s">
        <v>71</v>
      </c>
      <c r="E53" s="168">
        <f>E54+E55</f>
        <v>1827.1000000000001</v>
      </c>
      <c r="F53" s="168">
        <f>F54+F55</f>
        <v>1826.88</v>
      </c>
      <c r="G53" s="165">
        <f t="shared" si="0"/>
        <v>0.9998795906080674</v>
      </c>
      <c r="H53" s="52"/>
      <c r="I53" s="52"/>
      <c r="J53" s="52"/>
      <c r="K53" s="13"/>
    </row>
    <row r="54" spans="1:11" ht="71.25" customHeight="1">
      <c r="A54" s="120" t="s">
        <v>270</v>
      </c>
      <c r="B54" s="121" t="s">
        <v>67</v>
      </c>
      <c r="C54" s="122" t="s">
        <v>385</v>
      </c>
      <c r="D54" s="123" t="s">
        <v>141</v>
      </c>
      <c r="E54" s="169">
        <v>1819.9</v>
      </c>
      <c r="F54" s="167">
        <v>1819.68</v>
      </c>
      <c r="G54" s="166">
        <f t="shared" si="0"/>
        <v>0.999879114237046</v>
      </c>
      <c r="H54" s="51"/>
      <c r="I54" s="51"/>
      <c r="J54" s="51"/>
      <c r="K54" s="13"/>
    </row>
    <row r="55" spans="1:11" ht="101.25" customHeight="1">
      <c r="A55" s="120" t="s">
        <v>271</v>
      </c>
      <c r="B55" s="121" t="s">
        <v>67</v>
      </c>
      <c r="C55" s="122" t="s">
        <v>386</v>
      </c>
      <c r="D55" s="123" t="s">
        <v>142</v>
      </c>
      <c r="E55" s="169">
        <v>7.2</v>
      </c>
      <c r="F55" s="167">
        <v>7.2</v>
      </c>
      <c r="G55" s="166">
        <f t="shared" si="0"/>
        <v>1</v>
      </c>
      <c r="H55" s="51"/>
      <c r="I55" s="51"/>
      <c r="J55" s="51"/>
      <c r="K55" s="13"/>
    </row>
    <row r="56" spans="1:11" ht="69" customHeight="1">
      <c r="A56" s="116" t="s">
        <v>516</v>
      </c>
      <c r="B56" s="117" t="s">
        <v>67</v>
      </c>
      <c r="C56" s="118" t="s">
        <v>387</v>
      </c>
      <c r="D56" s="119" t="s">
        <v>99</v>
      </c>
      <c r="E56" s="168">
        <f>E57</f>
        <v>8674.2</v>
      </c>
      <c r="F56" s="168">
        <f>F57</f>
        <v>8661.701</v>
      </c>
      <c r="G56" s="165">
        <f t="shared" si="0"/>
        <v>0.998559060201517</v>
      </c>
      <c r="H56" s="52"/>
      <c r="I56" s="52"/>
      <c r="J56" s="52"/>
      <c r="K56" s="13"/>
    </row>
    <row r="57" spans="1:11" ht="85.5" customHeight="1">
      <c r="A57" s="116" t="s">
        <v>517</v>
      </c>
      <c r="B57" s="117" t="s">
        <v>67</v>
      </c>
      <c r="C57" s="118" t="s">
        <v>388</v>
      </c>
      <c r="D57" s="127" t="s">
        <v>205</v>
      </c>
      <c r="E57" s="168">
        <f>E58+E59</f>
        <v>8674.2</v>
      </c>
      <c r="F57" s="168">
        <f>F58+F59</f>
        <v>8661.701</v>
      </c>
      <c r="G57" s="165">
        <f t="shared" si="0"/>
        <v>0.998559060201517</v>
      </c>
      <c r="H57" s="52"/>
      <c r="I57" s="52"/>
      <c r="J57" s="52"/>
      <c r="K57" s="13"/>
    </row>
    <row r="58" spans="1:11" ht="57.75" customHeight="1">
      <c r="A58" s="120" t="s">
        <v>518</v>
      </c>
      <c r="B58" s="121" t="s">
        <v>67</v>
      </c>
      <c r="C58" s="122" t="s">
        <v>389</v>
      </c>
      <c r="D58" s="128" t="s">
        <v>143</v>
      </c>
      <c r="E58" s="169">
        <v>5324.3</v>
      </c>
      <c r="F58" s="167">
        <v>5311.878</v>
      </c>
      <c r="G58" s="166">
        <f t="shared" si="0"/>
        <v>0.9976669233514264</v>
      </c>
      <c r="H58" s="51"/>
      <c r="I58" s="51"/>
      <c r="J58" s="51"/>
      <c r="K58" s="13"/>
    </row>
    <row r="59" spans="1:11" s="22" customFormat="1" ht="56.25" customHeight="1">
      <c r="A59" s="129" t="s">
        <v>519</v>
      </c>
      <c r="B59" s="130" t="s">
        <v>67</v>
      </c>
      <c r="C59" s="131" t="s">
        <v>390</v>
      </c>
      <c r="D59" s="132" t="s">
        <v>144</v>
      </c>
      <c r="E59" s="170">
        <v>3349.9</v>
      </c>
      <c r="F59" s="171">
        <v>3349.823</v>
      </c>
      <c r="G59" s="172">
        <f t="shared" si="0"/>
        <v>0.9999770142392309</v>
      </c>
      <c r="H59" s="51"/>
      <c r="I59" s="51"/>
      <c r="J59" s="51"/>
      <c r="K59" s="21"/>
    </row>
    <row r="60" spans="1:11" s="17" customFormat="1" ht="12.75" hidden="1">
      <c r="A60" s="30" t="s">
        <v>114</v>
      </c>
      <c r="B60" s="31" t="s">
        <v>67</v>
      </c>
      <c r="C60" s="33" t="s">
        <v>96</v>
      </c>
      <c r="D60" s="32" t="s">
        <v>53</v>
      </c>
      <c r="E60" s="148">
        <f>E61</f>
        <v>0</v>
      </c>
      <c r="F60" s="148">
        <f>F61</f>
        <v>0</v>
      </c>
      <c r="G60" s="149">
        <v>0</v>
      </c>
      <c r="H60" s="52"/>
      <c r="I60" s="52"/>
      <c r="J60" s="52"/>
      <c r="K60" s="16"/>
    </row>
    <row r="61" spans="1:11" ht="38.25" hidden="1">
      <c r="A61" s="30" t="s">
        <v>115</v>
      </c>
      <c r="B61" s="59" t="s">
        <v>67</v>
      </c>
      <c r="C61" s="60" t="s">
        <v>97</v>
      </c>
      <c r="D61" s="37" t="s">
        <v>54</v>
      </c>
      <c r="E61" s="148">
        <f>E62+E63</f>
        <v>0</v>
      </c>
      <c r="F61" s="148">
        <f>F62+F63</f>
        <v>0</v>
      </c>
      <c r="G61" s="149">
        <v>0</v>
      </c>
      <c r="H61" s="51"/>
      <c r="I61" s="51"/>
      <c r="J61" s="51"/>
      <c r="K61" s="13"/>
    </row>
    <row r="62" spans="1:11" ht="63.75" hidden="1">
      <c r="A62" s="34" t="s">
        <v>156</v>
      </c>
      <c r="B62" s="39" t="s">
        <v>67</v>
      </c>
      <c r="C62" s="40" t="s">
        <v>158</v>
      </c>
      <c r="D62" s="41" t="s">
        <v>160</v>
      </c>
      <c r="E62" s="150">
        <v>0</v>
      </c>
      <c r="F62" s="151">
        <v>0</v>
      </c>
      <c r="G62" s="152">
        <v>0</v>
      </c>
      <c r="H62" s="51"/>
      <c r="I62" s="51"/>
      <c r="J62" s="51"/>
      <c r="K62" s="13"/>
    </row>
    <row r="63" spans="1:11" ht="38.25" hidden="1">
      <c r="A63" s="34" t="s">
        <v>157</v>
      </c>
      <c r="B63" s="39" t="s">
        <v>67</v>
      </c>
      <c r="C63" s="40" t="s">
        <v>159</v>
      </c>
      <c r="D63" s="41" t="s">
        <v>206</v>
      </c>
      <c r="E63" s="150">
        <v>0</v>
      </c>
      <c r="F63" s="151">
        <v>0</v>
      </c>
      <c r="G63" s="152">
        <v>0</v>
      </c>
      <c r="H63" s="51"/>
      <c r="I63" s="51"/>
      <c r="J63" s="51"/>
      <c r="K63" s="13"/>
    </row>
    <row r="64" spans="1:11" ht="77.25" customHeight="1" hidden="1">
      <c r="A64" s="31" t="s">
        <v>161</v>
      </c>
      <c r="B64" s="59" t="s">
        <v>67</v>
      </c>
      <c r="C64" s="60" t="s">
        <v>162</v>
      </c>
      <c r="D64" s="37" t="s">
        <v>164</v>
      </c>
      <c r="E64" s="153">
        <f>E65</f>
        <v>0</v>
      </c>
      <c r="F64" s="153">
        <f>F65</f>
        <v>0</v>
      </c>
      <c r="G64" s="149">
        <v>0</v>
      </c>
      <c r="H64" s="51"/>
      <c r="I64" s="51"/>
      <c r="J64" s="51"/>
      <c r="K64" s="13"/>
    </row>
    <row r="65" spans="1:11" ht="0.75" customHeight="1">
      <c r="A65" s="34" t="s">
        <v>163</v>
      </c>
      <c r="B65" s="34" t="s">
        <v>67</v>
      </c>
      <c r="C65" s="29" t="s">
        <v>98</v>
      </c>
      <c r="D65" s="35" t="s">
        <v>207</v>
      </c>
      <c r="E65" s="150">
        <v>0</v>
      </c>
      <c r="F65" s="151">
        <v>0</v>
      </c>
      <c r="G65" s="152">
        <v>0</v>
      </c>
      <c r="H65" s="51"/>
      <c r="I65" s="51"/>
      <c r="J65" s="51"/>
      <c r="K65" s="13"/>
    </row>
    <row r="66" spans="1:11" s="2" customFormat="1" ht="15" customHeight="1">
      <c r="A66" s="143"/>
      <c r="B66" s="144"/>
      <c r="C66" s="145"/>
      <c r="D66" s="146" t="s">
        <v>122</v>
      </c>
      <c r="E66" s="154">
        <f>E49+E10</f>
        <v>72650.88023000001</v>
      </c>
      <c r="F66" s="154">
        <f>F49+F10</f>
        <v>74019.94768</v>
      </c>
      <c r="G66" s="155">
        <f>F66/E66</f>
        <v>1.0188444716108842</v>
      </c>
      <c r="H66" s="52"/>
      <c r="I66" s="52"/>
      <c r="J66" s="52"/>
      <c r="K66" s="18"/>
    </row>
    <row r="67" spans="1:11" s="2" customFormat="1" ht="12.75">
      <c r="A67" s="42"/>
      <c r="B67" s="42"/>
      <c r="C67" s="27"/>
      <c r="D67" s="43"/>
      <c r="E67" s="27"/>
      <c r="F67" s="58"/>
      <c r="G67" s="49"/>
      <c r="H67" s="51"/>
      <c r="I67" s="51"/>
      <c r="J67" s="51"/>
      <c r="K67" s="18"/>
    </row>
    <row r="68" spans="1:11" s="3" customFormat="1" ht="15">
      <c r="A68" s="412"/>
      <c r="B68" s="412"/>
      <c r="C68" s="412"/>
      <c r="D68" s="412"/>
      <c r="E68" s="412"/>
      <c r="F68" s="412"/>
      <c r="G68" s="412"/>
      <c r="H68" s="75"/>
      <c r="I68" s="75"/>
      <c r="J68" s="75"/>
      <c r="K68" s="20"/>
    </row>
    <row r="69" spans="1:10" ht="13.5" customHeight="1">
      <c r="A69" s="68"/>
      <c r="B69" s="67"/>
      <c r="C69" s="66"/>
      <c r="D69" s="65"/>
      <c r="E69" s="95"/>
      <c r="F69" s="95"/>
      <c r="G69" s="95"/>
      <c r="H69"/>
      <c r="I69"/>
      <c r="J69"/>
    </row>
  </sheetData>
  <sheetProtection/>
  <mergeCells count="7">
    <mergeCell ref="A6:G6"/>
    <mergeCell ref="B8:C8"/>
    <mergeCell ref="A68:G68"/>
    <mergeCell ref="A5:G5"/>
    <mergeCell ref="E1:G1"/>
    <mergeCell ref="E2:G2"/>
    <mergeCell ref="E3:G3"/>
  </mergeCells>
  <printOptions/>
  <pageMargins left="0.5118110236220472" right="0.2362204724409449" top="0.2362204724409449" bottom="0.2362204724409449" header="0.1968503937007874" footer="0.31496062992125984"/>
  <pageSetup fitToHeight="3" fitToWidth="1" horizontalDpi="600" verticalDpi="600" orientation="portrait" paperSize="9" scale="71" r:id="rId1"/>
  <rowBreaks count="2" manualBreakCount="2">
    <brk id="54" max="6" man="1"/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0"/>
  <sheetViews>
    <sheetView view="pageBreakPreview" zoomScale="70" zoomScaleSheetLayoutView="70" zoomScalePageLayoutView="0" workbookViewId="0" topLeftCell="A1">
      <selection activeCell="B218" sqref="B218"/>
    </sheetView>
  </sheetViews>
  <sheetFormatPr defaultColWidth="9.00390625" defaultRowHeight="12.75"/>
  <cols>
    <col min="1" max="1" width="9.125" style="303" customWidth="1"/>
    <col min="2" max="2" width="60.875" style="304" customWidth="1"/>
    <col min="3" max="3" width="8.00390625" style="175" customWidth="1"/>
    <col min="4" max="4" width="8.375" style="175" customWidth="1"/>
    <col min="5" max="5" width="15.75390625" style="305" customWidth="1"/>
    <col min="6" max="6" width="8.125" style="306" customWidth="1"/>
    <col min="7" max="7" width="7.25390625" style="306" hidden="1" customWidth="1"/>
    <col min="8" max="8" width="13.875" style="307" customWidth="1"/>
    <col min="9" max="9" width="14.625" style="308" customWidth="1"/>
    <col min="10" max="10" width="12.25390625" style="309" customWidth="1"/>
    <col min="11" max="11" width="9.125" style="175" customWidth="1"/>
    <col min="12" max="12" width="11.25390625" style="175" customWidth="1"/>
    <col min="13" max="16384" width="9.125" style="175" customWidth="1"/>
  </cols>
  <sheetData>
    <row r="1" spans="1:10" ht="21" customHeight="1">
      <c r="A1" s="174"/>
      <c r="B1" s="417" t="s">
        <v>215</v>
      </c>
      <c r="C1" s="417"/>
      <c r="D1" s="417"/>
      <c r="E1" s="417"/>
      <c r="F1" s="417"/>
      <c r="G1" s="417"/>
      <c r="H1" s="417"/>
      <c r="I1" s="417"/>
      <c r="J1" s="417"/>
    </row>
    <row r="2" spans="1:10" ht="15.75" customHeight="1">
      <c r="A2" s="174"/>
      <c r="B2" s="418"/>
      <c r="C2" s="418"/>
      <c r="D2" s="418"/>
      <c r="E2" s="418"/>
      <c r="F2" s="418"/>
      <c r="G2" s="418"/>
      <c r="H2" s="418"/>
      <c r="I2" s="176"/>
      <c r="J2" s="177" t="s">
        <v>402</v>
      </c>
    </row>
    <row r="3" spans="1:10" ht="78.75">
      <c r="A3" s="178"/>
      <c r="B3" s="179" t="s">
        <v>313</v>
      </c>
      <c r="C3" s="179" t="s">
        <v>419</v>
      </c>
      <c r="D3" s="179" t="s">
        <v>420</v>
      </c>
      <c r="E3" s="179" t="s">
        <v>2</v>
      </c>
      <c r="F3" s="179" t="s">
        <v>3</v>
      </c>
      <c r="G3" s="179" t="s">
        <v>103</v>
      </c>
      <c r="H3" s="180" t="s">
        <v>526</v>
      </c>
      <c r="I3" s="181" t="s">
        <v>404</v>
      </c>
      <c r="J3" s="182" t="s">
        <v>190</v>
      </c>
    </row>
    <row r="4" spans="1:10" s="305" customFormat="1" ht="15.75">
      <c r="A4" s="404">
        <v>1</v>
      </c>
      <c r="B4" s="179">
        <v>2</v>
      </c>
      <c r="C4" s="179">
        <v>3</v>
      </c>
      <c r="D4" s="179">
        <v>4</v>
      </c>
      <c r="E4" s="179">
        <v>5</v>
      </c>
      <c r="F4" s="179">
        <v>6</v>
      </c>
      <c r="G4" s="179">
        <v>7</v>
      </c>
      <c r="H4" s="180" t="s">
        <v>326</v>
      </c>
      <c r="I4" s="180" t="s">
        <v>110</v>
      </c>
      <c r="J4" s="182" t="s">
        <v>114</v>
      </c>
    </row>
    <row r="5" spans="1:10" ht="18" customHeight="1">
      <c r="A5" s="183">
        <v>1</v>
      </c>
      <c r="B5" s="184" t="s">
        <v>150</v>
      </c>
      <c r="C5" s="185">
        <v>984</v>
      </c>
      <c r="D5" s="186"/>
      <c r="E5" s="186"/>
      <c r="F5" s="186"/>
      <c r="G5" s="186"/>
      <c r="H5" s="187">
        <v>3810.1</v>
      </c>
      <c r="I5" s="188">
        <v>3517.39883</v>
      </c>
      <c r="J5" s="189">
        <f>I5/H5</f>
        <v>0.923177562268707</v>
      </c>
    </row>
    <row r="6" spans="1:10" ht="17.25" customHeight="1">
      <c r="A6" s="190" t="s">
        <v>5</v>
      </c>
      <c r="B6" s="191" t="s">
        <v>4</v>
      </c>
      <c r="C6" s="192">
        <v>984</v>
      </c>
      <c r="D6" s="193" t="s">
        <v>155</v>
      </c>
      <c r="E6" s="193"/>
      <c r="F6" s="193"/>
      <c r="G6" s="193"/>
      <c r="H6" s="194">
        <v>3810.1</v>
      </c>
      <c r="I6" s="195">
        <v>3517.39883</v>
      </c>
      <c r="J6" s="196">
        <f aca="true" t="shared" si="0" ref="J6:J64">I6/H6</f>
        <v>0.923177562268707</v>
      </c>
    </row>
    <row r="7" spans="1:10" ht="31.5">
      <c r="A7" s="197" t="s">
        <v>7</v>
      </c>
      <c r="B7" s="198" t="s">
        <v>255</v>
      </c>
      <c r="C7" s="199">
        <v>984</v>
      </c>
      <c r="D7" s="200" t="s">
        <v>59</v>
      </c>
      <c r="E7" s="200"/>
      <c r="F7" s="200"/>
      <c r="G7" s="200"/>
      <c r="H7" s="201">
        <f aca="true" t="shared" si="1" ref="H7:I9">H8</f>
        <v>1288.6</v>
      </c>
      <c r="I7" s="201">
        <f t="shared" si="1"/>
        <v>1288.4369299999998</v>
      </c>
      <c r="J7" s="203">
        <f t="shared" si="0"/>
        <v>0.9998734518081639</v>
      </c>
    </row>
    <row r="8" spans="1:10" ht="20.25" customHeight="1">
      <c r="A8" s="197" t="s">
        <v>8</v>
      </c>
      <c r="B8" s="198" t="s">
        <v>58</v>
      </c>
      <c r="C8" s="199">
        <v>984</v>
      </c>
      <c r="D8" s="200" t="s">
        <v>59</v>
      </c>
      <c r="E8" s="200" t="s">
        <v>418</v>
      </c>
      <c r="F8" s="200"/>
      <c r="G8" s="200"/>
      <c r="H8" s="201">
        <f t="shared" si="1"/>
        <v>1288.6</v>
      </c>
      <c r="I8" s="201">
        <f t="shared" si="1"/>
        <v>1288.4369299999998</v>
      </c>
      <c r="J8" s="203">
        <f t="shared" si="0"/>
        <v>0.9998734518081639</v>
      </c>
    </row>
    <row r="9" spans="1:10" ht="78.75">
      <c r="A9" s="197"/>
      <c r="B9" s="198" t="s">
        <v>172</v>
      </c>
      <c r="C9" s="199">
        <v>984</v>
      </c>
      <c r="D9" s="200" t="s">
        <v>59</v>
      </c>
      <c r="E9" s="200" t="s">
        <v>418</v>
      </c>
      <c r="F9" s="200" t="s">
        <v>171</v>
      </c>
      <c r="G9" s="200"/>
      <c r="H9" s="201">
        <f t="shared" si="1"/>
        <v>1288.6</v>
      </c>
      <c r="I9" s="201">
        <f t="shared" si="1"/>
        <v>1288.4369299999998</v>
      </c>
      <c r="J9" s="203">
        <f t="shared" si="0"/>
        <v>0.9998734518081639</v>
      </c>
    </row>
    <row r="10" spans="1:10" ht="31.5">
      <c r="A10" s="197"/>
      <c r="B10" s="198" t="s">
        <v>421</v>
      </c>
      <c r="C10" s="199">
        <v>984</v>
      </c>
      <c r="D10" s="200" t="s">
        <v>59</v>
      </c>
      <c r="E10" s="200" t="s">
        <v>418</v>
      </c>
      <c r="F10" s="200" t="s">
        <v>357</v>
      </c>
      <c r="G10" s="200"/>
      <c r="H10" s="201">
        <f>H11+H13</f>
        <v>1288.6</v>
      </c>
      <c r="I10" s="201">
        <f>I11+I13</f>
        <v>1288.4369299999998</v>
      </c>
      <c r="J10" s="203">
        <f t="shared" si="0"/>
        <v>0.9998734518081639</v>
      </c>
    </row>
    <row r="11" spans="1:10" ht="31.5">
      <c r="A11" s="204"/>
      <c r="B11" s="205" t="s">
        <v>227</v>
      </c>
      <c r="C11" s="199">
        <v>984</v>
      </c>
      <c r="D11" s="200" t="s">
        <v>59</v>
      </c>
      <c r="E11" s="200" t="s">
        <v>418</v>
      </c>
      <c r="F11" s="206" t="s">
        <v>137</v>
      </c>
      <c r="G11" s="206"/>
      <c r="H11" s="207">
        <f>H12</f>
        <v>982.3</v>
      </c>
      <c r="I11" s="207">
        <f>I12</f>
        <v>982.2999999999998</v>
      </c>
      <c r="J11" s="203">
        <f>J12</f>
        <v>0.9999999999999999</v>
      </c>
    </row>
    <row r="12" spans="1:10" ht="15.75">
      <c r="A12" s="204"/>
      <c r="B12" s="205" t="s">
        <v>129</v>
      </c>
      <c r="C12" s="199">
        <v>984</v>
      </c>
      <c r="D12" s="200" t="s">
        <v>59</v>
      </c>
      <c r="E12" s="200" t="s">
        <v>418</v>
      </c>
      <c r="F12" s="206" t="s">
        <v>137</v>
      </c>
      <c r="G12" s="206" t="s">
        <v>104</v>
      </c>
      <c r="H12" s="207">
        <v>982.3</v>
      </c>
      <c r="I12" s="202">
        <v>982.2999999999998</v>
      </c>
      <c r="J12" s="203">
        <f t="shared" si="0"/>
        <v>0.9999999999999999</v>
      </c>
    </row>
    <row r="13" spans="1:10" ht="47.25">
      <c r="A13" s="204"/>
      <c r="B13" s="205" t="s">
        <v>280</v>
      </c>
      <c r="C13" s="199">
        <v>984</v>
      </c>
      <c r="D13" s="200" t="s">
        <v>59</v>
      </c>
      <c r="E13" s="200" t="s">
        <v>418</v>
      </c>
      <c r="F13" s="206" t="s">
        <v>228</v>
      </c>
      <c r="G13" s="206"/>
      <c r="H13" s="207">
        <f>H14</f>
        <v>306.3</v>
      </c>
      <c r="I13" s="207">
        <f>I14</f>
        <v>306.13693</v>
      </c>
      <c r="J13" s="203">
        <f t="shared" si="0"/>
        <v>0.9994676134508651</v>
      </c>
    </row>
    <row r="14" spans="1:10" ht="15.75">
      <c r="A14" s="204"/>
      <c r="B14" s="205" t="s">
        <v>130</v>
      </c>
      <c r="C14" s="199">
        <v>984</v>
      </c>
      <c r="D14" s="200" t="s">
        <v>59</v>
      </c>
      <c r="E14" s="200" t="s">
        <v>418</v>
      </c>
      <c r="F14" s="206" t="s">
        <v>228</v>
      </c>
      <c r="G14" s="206" t="s">
        <v>105</v>
      </c>
      <c r="H14" s="207">
        <v>306.3</v>
      </c>
      <c r="I14" s="202">
        <v>306.13693</v>
      </c>
      <c r="J14" s="203">
        <f t="shared" si="0"/>
        <v>0.9994676134508651</v>
      </c>
    </row>
    <row r="15" spans="1:10" ht="47.25">
      <c r="A15" s="208" t="s">
        <v>12</v>
      </c>
      <c r="B15" s="209" t="s">
        <v>244</v>
      </c>
      <c r="C15" s="210">
        <v>984</v>
      </c>
      <c r="D15" s="206" t="s">
        <v>6</v>
      </c>
      <c r="E15" s="206"/>
      <c r="F15" s="206"/>
      <c r="G15" s="206"/>
      <c r="H15" s="207">
        <f>H16+H21+H41</f>
        <v>2521.5</v>
      </c>
      <c r="I15" s="207">
        <f>I16+I21+I41</f>
        <v>2228.9619</v>
      </c>
      <c r="J15" s="203">
        <f t="shared" si="0"/>
        <v>0.8839825104104698</v>
      </c>
    </row>
    <row r="16" spans="1:10" ht="31.5">
      <c r="A16" s="208" t="s">
        <v>170</v>
      </c>
      <c r="B16" s="209" t="s">
        <v>245</v>
      </c>
      <c r="C16" s="210">
        <v>984</v>
      </c>
      <c r="D16" s="206" t="s">
        <v>6</v>
      </c>
      <c r="E16" s="206" t="s">
        <v>424</v>
      </c>
      <c r="F16" s="206"/>
      <c r="G16" s="206"/>
      <c r="H16" s="207">
        <f aca="true" t="shared" si="2" ref="H16:I19">H17</f>
        <v>113.8</v>
      </c>
      <c r="I16" s="207">
        <f t="shared" si="2"/>
        <v>58.26706</v>
      </c>
      <c r="J16" s="203">
        <f t="shared" si="0"/>
        <v>0.5120128295254833</v>
      </c>
    </row>
    <row r="17" spans="1:10" ht="78.75">
      <c r="A17" s="208"/>
      <c r="B17" s="209" t="s">
        <v>172</v>
      </c>
      <c r="C17" s="210">
        <v>984</v>
      </c>
      <c r="D17" s="206" t="s">
        <v>6</v>
      </c>
      <c r="E17" s="206" t="s">
        <v>424</v>
      </c>
      <c r="F17" s="206" t="s">
        <v>171</v>
      </c>
      <c r="G17" s="206"/>
      <c r="H17" s="207">
        <f t="shared" si="2"/>
        <v>113.8</v>
      </c>
      <c r="I17" s="207">
        <f t="shared" si="2"/>
        <v>58.26706</v>
      </c>
      <c r="J17" s="203">
        <f t="shared" si="0"/>
        <v>0.5120128295254833</v>
      </c>
    </row>
    <row r="18" spans="1:10" ht="21" customHeight="1">
      <c r="A18" s="208"/>
      <c r="B18" s="209" t="s">
        <v>356</v>
      </c>
      <c r="C18" s="210">
        <v>984</v>
      </c>
      <c r="D18" s="206" t="s">
        <v>6</v>
      </c>
      <c r="E18" s="206" t="s">
        <v>424</v>
      </c>
      <c r="F18" s="206" t="s">
        <v>357</v>
      </c>
      <c r="G18" s="206"/>
      <c r="H18" s="207">
        <f t="shared" si="2"/>
        <v>113.8</v>
      </c>
      <c r="I18" s="207">
        <f t="shared" si="2"/>
        <v>58.26706</v>
      </c>
      <c r="J18" s="203">
        <f t="shared" si="0"/>
        <v>0.5120128295254833</v>
      </c>
    </row>
    <row r="19" spans="1:10" ht="63">
      <c r="A19" s="208"/>
      <c r="B19" s="209" t="s">
        <v>425</v>
      </c>
      <c r="C19" s="210">
        <v>984</v>
      </c>
      <c r="D19" s="206" t="s">
        <v>6</v>
      </c>
      <c r="E19" s="206" t="s">
        <v>424</v>
      </c>
      <c r="F19" s="206" t="s">
        <v>426</v>
      </c>
      <c r="G19" s="206"/>
      <c r="H19" s="207">
        <f t="shared" si="2"/>
        <v>113.8</v>
      </c>
      <c r="I19" s="207">
        <f t="shared" si="2"/>
        <v>58.26706</v>
      </c>
      <c r="J19" s="203">
        <f t="shared" si="0"/>
        <v>0.5120128295254833</v>
      </c>
    </row>
    <row r="20" spans="1:10" ht="15.75">
      <c r="A20" s="208"/>
      <c r="B20" s="209" t="s">
        <v>131</v>
      </c>
      <c r="C20" s="210">
        <v>984</v>
      </c>
      <c r="D20" s="206" t="s">
        <v>6</v>
      </c>
      <c r="E20" s="206" t="s">
        <v>424</v>
      </c>
      <c r="F20" s="206" t="s">
        <v>426</v>
      </c>
      <c r="G20" s="206" t="s">
        <v>107</v>
      </c>
      <c r="H20" s="207">
        <v>113.8</v>
      </c>
      <c r="I20" s="202">
        <v>58.26706</v>
      </c>
      <c r="J20" s="203">
        <f t="shared" si="0"/>
        <v>0.5120128295254833</v>
      </c>
    </row>
    <row r="21" spans="1:10" ht="31.5">
      <c r="A21" s="208" t="s">
        <v>184</v>
      </c>
      <c r="B21" s="209" t="s">
        <v>56</v>
      </c>
      <c r="C21" s="211">
        <v>984</v>
      </c>
      <c r="D21" s="206" t="s">
        <v>6</v>
      </c>
      <c r="E21" s="206" t="s">
        <v>427</v>
      </c>
      <c r="F21" s="206"/>
      <c r="G21" s="206"/>
      <c r="H21" s="207">
        <v>2323.7</v>
      </c>
      <c r="I21" s="202">
        <v>2086.6948399999997</v>
      </c>
      <c r="J21" s="203">
        <f t="shared" si="0"/>
        <v>0.8980052674613762</v>
      </c>
    </row>
    <row r="22" spans="1:10" ht="72.75" customHeight="1">
      <c r="A22" s="212"/>
      <c r="B22" s="213" t="s">
        <v>428</v>
      </c>
      <c r="C22" s="214">
        <v>984</v>
      </c>
      <c r="D22" s="215" t="s">
        <v>6</v>
      </c>
      <c r="E22" s="206" t="s">
        <v>427</v>
      </c>
      <c r="F22" s="216">
        <v>100</v>
      </c>
      <c r="G22" s="216"/>
      <c r="H22" s="217">
        <f>H23</f>
        <v>1624.2</v>
      </c>
      <c r="I22" s="217">
        <f>I23</f>
        <v>1396.01073</v>
      </c>
      <c r="J22" s="203">
        <f t="shared" si="0"/>
        <v>0.8595066678980421</v>
      </c>
    </row>
    <row r="23" spans="1:10" ht="31.5">
      <c r="A23" s="218"/>
      <c r="B23" s="219" t="s">
        <v>421</v>
      </c>
      <c r="C23" s="214">
        <v>984</v>
      </c>
      <c r="D23" s="215" t="s">
        <v>6</v>
      </c>
      <c r="E23" s="206" t="s">
        <v>427</v>
      </c>
      <c r="F23" s="216">
        <v>120</v>
      </c>
      <c r="G23" s="216"/>
      <c r="H23" s="217">
        <f>H24+H27</f>
        <v>1624.2</v>
      </c>
      <c r="I23" s="217">
        <f>I24+I27</f>
        <v>1396.01073</v>
      </c>
      <c r="J23" s="203">
        <f t="shared" si="0"/>
        <v>0.8595066678980421</v>
      </c>
    </row>
    <row r="24" spans="1:10" ht="28.5" customHeight="1">
      <c r="A24" s="212"/>
      <c r="B24" s="213" t="s">
        <v>429</v>
      </c>
      <c r="C24" s="214">
        <v>984</v>
      </c>
      <c r="D24" s="215" t="s">
        <v>6</v>
      </c>
      <c r="E24" s="206" t="s">
        <v>427</v>
      </c>
      <c r="F24" s="216">
        <v>121</v>
      </c>
      <c r="G24" s="216"/>
      <c r="H24" s="217">
        <f>H25+H26</f>
        <v>1257.4</v>
      </c>
      <c r="I24" s="217">
        <f>I25+I26</f>
        <v>1073.29402</v>
      </c>
      <c r="J24" s="203">
        <f t="shared" si="0"/>
        <v>0.8535820104978527</v>
      </c>
    </row>
    <row r="25" spans="1:10" ht="19.5" customHeight="1">
      <c r="A25" s="220"/>
      <c r="B25" s="221" t="s">
        <v>129</v>
      </c>
      <c r="C25" s="214">
        <v>984</v>
      </c>
      <c r="D25" s="215" t="s">
        <v>6</v>
      </c>
      <c r="E25" s="206" t="s">
        <v>427</v>
      </c>
      <c r="F25" s="216">
        <v>121</v>
      </c>
      <c r="G25" s="216">
        <v>211</v>
      </c>
      <c r="H25" s="222">
        <v>1251.7685800000002</v>
      </c>
      <c r="I25" s="202">
        <v>1067.6626</v>
      </c>
      <c r="J25" s="203">
        <f t="shared" si="0"/>
        <v>0.8529233095146069</v>
      </c>
    </row>
    <row r="26" spans="1:10" ht="18" customHeight="1">
      <c r="A26" s="204"/>
      <c r="B26" s="205" t="s">
        <v>422</v>
      </c>
      <c r="C26" s="214">
        <v>984</v>
      </c>
      <c r="D26" s="215" t="s">
        <v>6</v>
      </c>
      <c r="E26" s="206" t="s">
        <v>427</v>
      </c>
      <c r="F26" s="216">
        <v>121</v>
      </c>
      <c r="G26" s="216">
        <v>266</v>
      </c>
      <c r="H26" s="222">
        <v>5.63142</v>
      </c>
      <c r="I26" s="202">
        <v>5.63142</v>
      </c>
      <c r="J26" s="203">
        <f t="shared" si="0"/>
        <v>1</v>
      </c>
    </row>
    <row r="27" spans="1:10" ht="36" customHeight="1">
      <c r="A27" s="212"/>
      <c r="B27" s="213" t="s">
        <v>430</v>
      </c>
      <c r="C27" s="214">
        <v>984</v>
      </c>
      <c r="D27" s="215" t="s">
        <v>6</v>
      </c>
      <c r="E27" s="206" t="s">
        <v>427</v>
      </c>
      <c r="F27" s="216">
        <v>129</v>
      </c>
      <c r="G27" s="216"/>
      <c r="H27" s="222">
        <f>H28</f>
        <v>366.8</v>
      </c>
      <c r="I27" s="222">
        <f>I28</f>
        <v>322.71671000000003</v>
      </c>
      <c r="J27" s="203">
        <f t="shared" si="0"/>
        <v>0.8798165485278081</v>
      </c>
    </row>
    <row r="28" spans="1:10" ht="15.75">
      <c r="A28" s="212"/>
      <c r="B28" s="213" t="s">
        <v>431</v>
      </c>
      <c r="C28" s="214">
        <v>984</v>
      </c>
      <c r="D28" s="215" t="s">
        <v>6</v>
      </c>
      <c r="E28" s="206" t="s">
        <v>427</v>
      </c>
      <c r="F28" s="216">
        <v>129</v>
      </c>
      <c r="G28" s="216">
        <v>213</v>
      </c>
      <c r="H28" s="222">
        <v>366.8</v>
      </c>
      <c r="I28" s="202">
        <v>322.71671000000003</v>
      </c>
      <c r="J28" s="203">
        <f t="shared" si="0"/>
        <v>0.8798165485278081</v>
      </c>
    </row>
    <row r="29" spans="1:10" ht="31.5">
      <c r="A29" s="208"/>
      <c r="B29" s="209" t="s">
        <v>285</v>
      </c>
      <c r="C29" s="210">
        <v>984</v>
      </c>
      <c r="D29" s="206" t="s">
        <v>6</v>
      </c>
      <c r="E29" s="206" t="s">
        <v>427</v>
      </c>
      <c r="F29" s="206" t="s">
        <v>173</v>
      </c>
      <c r="G29" s="206"/>
      <c r="H29" s="207">
        <f>H30</f>
        <v>695.9000000000001</v>
      </c>
      <c r="I29" s="207">
        <f>I30</f>
        <v>687.1491100000001</v>
      </c>
      <c r="J29" s="203">
        <f t="shared" si="0"/>
        <v>0.9874250754418737</v>
      </c>
    </row>
    <row r="30" spans="1:10" ht="31.5">
      <c r="A30" s="208"/>
      <c r="B30" s="209" t="s">
        <v>358</v>
      </c>
      <c r="C30" s="210">
        <v>984</v>
      </c>
      <c r="D30" s="206" t="s">
        <v>6</v>
      </c>
      <c r="E30" s="206" t="s">
        <v>427</v>
      </c>
      <c r="F30" s="206" t="s">
        <v>361</v>
      </c>
      <c r="G30" s="206"/>
      <c r="H30" s="207">
        <f>H31</f>
        <v>695.9000000000001</v>
      </c>
      <c r="I30" s="207">
        <f>I31</f>
        <v>687.1491100000001</v>
      </c>
      <c r="J30" s="203">
        <f t="shared" si="0"/>
        <v>0.9874250754418737</v>
      </c>
    </row>
    <row r="31" spans="1:10" ht="31.5">
      <c r="A31" s="204"/>
      <c r="B31" s="205" t="s">
        <v>154</v>
      </c>
      <c r="C31" s="210">
        <v>984</v>
      </c>
      <c r="D31" s="206" t="s">
        <v>6</v>
      </c>
      <c r="E31" s="206" t="s">
        <v>427</v>
      </c>
      <c r="F31" s="206" t="s">
        <v>149</v>
      </c>
      <c r="G31" s="206"/>
      <c r="H31" s="207">
        <f>H32+H33+H34+H35+H36</f>
        <v>695.9000000000001</v>
      </c>
      <c r="I31" s="207">
        <f>I32+I33+I34+I35+I36</f>
        <v>687.1491100000001</v>
      </c>
      <c r="J31" s="203">
        <f t="shared" si="0"/>
        <v>0.9874250754418737</v>
      </c>
    </row>
    <row r="32" spans="1:10" ht="15.75">
      <c r="A32" s="204"/>
      <c r="B32" s="205" t="s">
        <v>9</v>
      </c>
      <c r="C32" s="210">
        <v>984</v>
      </c>
      <c r="D32" s="206" t="s">
        <v>6</v>
      </c>
      <c r="E32" s="206" t="s">
        <v>427</v>
      </c>
      <c r="F32" s="206" t="s">
        <v>149</v>
      </c>
      <c r="G32" s="206" t="s">
        <v>106</v>
      </c>
      <c r="H32" s="207">
        <v>0.20761000000000057</v>
      </c>
      <c r="I32" s="202">
        <v>0.20761000000000002</v>
      </c>
      <c r="J32" s="203">
        <f t="shared" si="0"/>
        <v>0.9999999999999973</v>
      </c>
    </row>
    <row r="33" spans="1:10" ht="15.75">
      <c r="A33" s="204"/>
      <c r="B33" s="205" t="s">
        <v>131</v>
      </c>
      <c r="C33" s="210">
        <v>984</v>
      </c>
      <c r="D33" s="206" t="s">
        <v>6</v>
      </c>
      <c r="E33" s="206" t="s">
        <v>427</v>
      </c>
      <c r="F33" s="206" t="s">
        <v>149</v>
      </c>
      <c r="G33" s="206" t="s">
        <v>107</v>
      </c>
      <c r="H33" s="207">
        <v>568.8445</v>
      </c>
      <c r="I33" s="202">
        <v>568.8445</v>
      </c>
      <c r="J33" s="203">
        <f t="shared" si="0"/>
        <v>1</v>
      </c>
    </row>
    <row r="34" spans="1:10" ht="15.75">
      <c r="A34" s="204"/>
      <c r="B34" s="205" t="s">
        <v>11</v>
      </c>
      <c r="C34" s="210">
        <v>984</v>
      </c>
      <c r="D34" s="206" t="s">
        <v>6</v>
      </c>
      <c r="E34" s="206" t="s">
        <v>427</v>
      </c>
      <c r="F34" s="206" t="s">
        <v>149</v>
      </c>
      <c r="G34" s="206" t="s">
        <v>138</v>
      </c>
      <c r="H34" s="207">
        <v>4</v>
      </c>
      <c r="I34" s="202">
        <v>0.25</v>
      </c>
      <c r="J34" s="203">
        <f t="shared" si="0"/>
        <v>0.0625</v>
      </c>
    </row>
    <row r="35" spans="1:10" ht="15.75">
      <c r="A35" s="204"/>
      <c r="B35" s="205" t="s">
        <v>132</v>
      </c>
      <c r="C35" s="210">
        <v>984</v>
      </c>
      <c r="D35" s="206" t="s">
        <v>6</v>
      </c>
      <c r="E35" s="206" t="s">
        <v>427</v>
      </c>
      <c r="F35" s="206" t="s">
        <v>149</v>
      </c>
      <c r="G35" s="206" t="s">
        <v>109</v>
      </c>
      <c r="H35" s="207">
        <v>117.84700000000001</v>
      </c>
      <c r="I35" s="202">
        <v>117.847</v>
      </c>
      <c r="J35" s="203">
        <f t="shared" si="0"/>
        <v>0.9999999999999999</v>
      </c>
    </row>
    <row r="36" spans="1:10" ht="15.75">
      <c r="A36" s="204"/>
      <c r="B36" s="205" t="s">
        <v>133</v>
      </c>
      <c r="C36" s="210">
        <v>984</v>
      </c>
      <c r="D36" s="206" t="s">
        <v>6</v>
      </c>
      <c r="E36" s="206" t="s">
        <v>427</v>
      </c>
      <c r="F36" s="206" t="s">
        <v>149</v>
      </c>
      <c r="G36" s="206" t="s">
        <v>432</v>
      </c>
      <c r="H36" s="207">
        <v>5.000889999999999</v>
      </c>
      <c r="I36" s="202">
        <v>0</v>
      </c>
      <c r="J36" s="203">
        <f t="shared" si="0"/>
        <v>0</v>
      </c>
    </row>
    <row r="37" spans="1:10" ht="15.75">
      <c r="A37" s="208"/>
      <c r="B37" s="209" t="s">
        <v>175</v>
      </c>
      <c r="C37" s="210">
        <v>984</v>
      </c>
      <c r="D37" s="206" t="s">
        <v>6</v>
      </c>
      <c r="E37" s="206" t="s">
        <v>427</v>
      </c>
      <c r="F37" s="206" t="s">
        <v>174</v>
      </c>
      <c r="G37" s="206"/>
      <c r="H37" s="207">
        <f>H38</f>
        <v>3.6</v>
      </c>
      <c r="I37" s="207">
        <f>I38</f>
        <v>3.535</v>
      </c>
      <c r="J37" s="203">
        <f>J38</f>
        <v>0.9819444444444445</v>
      </c>
    </row>
    <row r="38" spans="1:10" ht="15.75">
      <c r="A38" s="208"/>
      <c r="B38" s="209" t="s">
        <v>364</v>
      </c>
      <c r="C38" s="210">
        <v>984</v>
      </c>
      <c r="D38" s="206" t="s">
        <v>6</v>
      </c>
      <c r="E38" s="206" t="s">
        <v>427</v>
      </c>
      <c r="F38" s="206" t="s">
        <v>118</v>
      </c>
      <c r="G38" s="206"/>
      <c r="H38" s="207">
        <f>H39</f>
        <v>3.6</v>
      </c>
      <c r="I38" s="207">
        <f>I39</f>
        <v>3.535</v>
      </c>
      <c r="J38" s="203">
        <f t="shared" si="0"/>
        <v>0.9819444444444445</v>
      </c>
    </row>
    <row r="39" spans="1:10" ht="15.75">
      <c r="A39" s="223"/>
      <c r="B39" s="224" t="s">
        <v>434</v>
      </c>
      <c r="C39" s="210">
        <v>984</v>
      </c>
      <c r="D39" s="206" t="s">
        <v>6</v>
      </c>
      <c r="E39" s="206" t="s">
        <v>427</v>
      </c>
      <c r="F39" s="206" t="s">
        <v>139</v>
      </c>
      <c r="G39" s="206"/>
      <c r="H39" s="207">
        <f>H40</f>
        <v>3.6</v>
      </c>
      <c r="I39" s="207">
        <f>I40</f>
        <v>3.535</v>
      </c>
      <c r="J39" s="203">
        <f t="shared" si="0"/>
        <v>0.9819444444444445</v>
      </c>
    </row>
    <row r="40" spans="1:10" ht="15.75">
      <c r="A40" s="223"/>
      <c r="B40" s="224" t="s">
        <v>11</v>
      </c>
      <c r="C40" s="210">
        <v>984</v>
      </c>
      <c r="D40" s="206" t="s">
        <v>6</v>
      </c>
      <c r="E40" s="206" t="s">
        <v>427</v>
      </c>
      <c r="F40" s="206" t="s">
        <v>139</v>
      </c>
      <c r="G40" s="206" t="s">
        <v>284</v>
      </c>
      <c r="H40" s="207">
        <v>3.6</v>
      </c>
      <c r="I40" s="202">
        <v>3.535</v>
      </c>
      <c r="J40" s="203">
        <f t="shared" si="0"/>
        <v>0.9819444444444445</v>
      </c>
    </row>
    <row r="41" spans="1:10" ht="31.5">
      <c r="A41" s="208" t="s">
        <v>256</v>
      </c>
      <c r="B41" s="209" t="s">
        <v>435</v>
      </c>
      <c r="C41" s="210">
        <v>984</v>
      </c>
      <c r="D41" s="206" t="s">
        <v>6</v>
      </c>
      <c r="E41" s="206" t="s">
        <v>436</v>
      </c>
      <c r="F41" s="206"/>
      <c r="G41" s="206"/>
      <c r="H41" s="207">
        <f aca="true" t="shared" si="3" ref="H41:I44">H42</f>
        <v>84</v>
      </c>
      <c r="I41" s="207">
        <f t="shared" si="3"/>
        <v>84</v>
      </c>
      <c r="J41" s="203">
        <f t="shared" si="0"/>
        <v>1</v>
      </c>
    </row>
    <row r="42" spans="1:10" ht="15.75">
      <c r="A42" s="208"/>
      <c r="B42" s="209" t="s">
        <v>175</v>
      </c>
      <c r="C42" s="210">
        <v>984</v>
      </c>
      <c r="D42" s="206" t="s">
        <v>6</v>
      </c>
      <c r="E42" s="206" t="s">
        <v>436</v>
      </c>
      <c r="F42" s="206" t="s">
        <v>174</v>
      </c>
      <c r="G42" s="206"/>
      <c r="H42" s="207">
        <f t="shared" si="3"/>
        <v>84</v>
      </c>
      <c r="I42" s="207">
        <f t="shared" si="3"/>
        <v>84</v>
      </c>
      <c r="J42" s="203">
        <f t="shared" si="0"/>
        <v>1</v>
      </c>
    </row>
    <row r="43" spans="1:10" ht="15.75">
      <c r="A43" s="208"/>
      <c r="B43" s="209" t="s">
        <v>364</v>
      </c>
      <c r="C43" s="210">
        <v>984</v>
      </c>
      <c r="D43" s="206" t="s">
        <v>6</v>
      </c>
      <c r="E43" s="206" t="s">
        <v>436</v>
      </c>
      <c r="F43" s="206" t="s">
        <v>118</v>
      </c>
      <c r="G43" s="206"/>
      <c r="H43" s="207">
        <f t="shared" si="3"/>
        <v>84</v>
      </c>
      <c r="I43" s="207">
        <f t="shared" si="3"/>
        <v>84</v>
      </c>
      <c r="J43" s="203">
        <f t="shared" si="0"/>
        <v>1</v>
      </c>
    </row>
    <row r="44" spans="1:10" ht="15.75">
      <c r="A44" s="204"/>
      <c r="B44" s="205" t="s">
        <v>437</v>
      </c>
      <c r="C44" s="210">
        <v>984</v>
      </c>
      <c r="D44" s="206" t="s">
        <v>6</v>
      </c>
      <c r="E44" s="206" t="s">
        <v>436</v>
      </c>
      <c r="F44" s="206" t="s">
        <v>210</v>
      </c>
      <c r="G44" s="206"/>
      <c r="H44" s="207">
        <f t="shared" si="3"/>
        <v>84</v>
      </c>
      <c r="I44" s="207">
        <f t="shared" si="3"/>
        <v>84</v>
      </c>
      <c r="J44" s="203">
        <f t="shared" si="0"/>
        <v>1</v>
      </c>
    </row>
    <row r="45" spans="1:10" ht="15.75">
      <c r="A45" s="223"/>
      <c r="B45" s="224" t="s">
        <v>11</v>
      </c>
      <c r="C45" s="210">
        <v>984</v>
      </c>
      <c r="D45" s="206" t="s">
        <v>6</v>
      </c>
      <c r="E45" s="206" t="s">
        <v>436</v>
      </c>
      <c r="F45" s="206" t="s">
        <v>210</v>
      </c>
      <c r="G45" s="206" t="s">
        <v>438</v>
      </c>
      <c r="H45" s="207">
        <v>84</v>
      </c>
      <c r="I45" s="202">
        <v>84</v>
      </c>
      <c r="J45" s="203">
        <f t="shared" si="0"/>
        <v>1</v>
      </c>
    </row>
    <row r="46" spans="1:11" ht="18.75" customHeight="1">
      <c r="A46" s="190" t="s">
        <v>46</v>
      </c>
      <c r="B46" s="191" t="s">
        <v>151</v>
      </c>
      <c r="C46" s="192">
        <v>909</v>
      </c>
      <c r="D46" s="193"/>
      <c r="E46" s="193"/>
      <c r="F46" s="193"/>
      <c r="G46" s="193"/>
      <c r="H46" s="225">
        <f>H47+H112+H119+H126+H137+H143+H187+H210+H228+H236</f>
        <v>76167.17236000001</v>
      </c>
      <c r="I46" s="195">
        <v>75937.60788000001</v>
      </c>
      <c r="J46" s="196">
        <f t="shared" si="0"/>
        <v>0.9969860443431591</v>
      </c>
      <c r="K46" s="226"/>
    </row>
    <row r="47" spans="1:11" ht="20.25" customHeight="1">
      <c r="A47" s="227" t="s">
        <v>21</v>
      </c>
      <c r="B47" s="228" t="s">
        <v>4</v>
      </c>
      <c r="C47" s="229">
        <v>909</v>
      </c>
      <c r="D47" s="230" t="s">
        <v>155</v>
      </c>
      <c r="E47" s="230"/>
      <c r="F47" s="230"/>
      <c r="G47" s="230"/>
      <c r="H47" s="231">
        <f>H48+H101+H106</f>
        <v>19308.228290000003</v>
      </c>
      <c r="I47" s="231">
        <f>I48+I101+I106</f>
        <v>19168.101290000002</v>
      </c>
      <c r="J47" s="233">
        <f t="shared" si="0"/>
        <v>0.9927426277597632</v>
      </c>
      <c r="K47" s="226"/>
    </row>
    <row r="48" spans="1:11" ht="63">
      <c r="A48" s="208" t="s">
        <v>23</v>
      </c>
      <c r="B48" s="209" t="s">
        <v>315</v>
      </c>
      <c r="C48" s="210">
        <v>909</v>
      </c>
      <c r="D48" s="206" t="s">
        <v>14</v>
      </c>
      <c r="E48" s="206"/>
      <c r="F48" s="206"/>
      <c r="G48" s="206"/>
      <c r="H48" s="207">
        <f>H49+H56+H86</f>
        <v>19241.028290000002</v>
      </c>
      <c r="I48" s="207">
        <f>I49+I56+I86</f>
        <v>19160.90129</v>
      </c>
      <c r="J48" s="203">
        <f t="shared" si="0"/>
        <v>0.9958356175775884</v>
      </c>
      <c r="K48" s="226"/>
    </row>
    <row r="49" spans="1:10" ht="24" customHeight="1">
      <c r="A49" s="208" t="s">
        <v>257</v>
      </c>
      <c r="B49" s="209" t="s">
        <v>439</v>
      </c>
      <c r="C49" s="210">
        <v>909</v>
      </c>
      <c r="D49" s="206" t="s">
        <v>14</v>
      </c>
      <c r="E49" s="206" t="s">
        <v>440</v>
      </c>
      <c r="F49" s="206"/>
      <c r="G49" s="206"/>
      <c r="H49" s="207">
        <f>H50</f>
        <v>179.16146999999995</v>
      </c>
      <c r="I49" s="207">
        <f>I50</f>
        <v>179.16127</v>
      </c>
      <c r="J49" s="203">
        <f t="shared" si="0"/>
        <v>0.9999988836885523</v>
      </c>
    </row>
    <row r="50" spans="1:10" ht="64.5" customHeight="1">
      <c r="A50" s="208"/>
      <c r="B50" s="209" t="s">
        <v>172</v>
      </c>
      <c r="C50" s="210">
        <v>909</v>
      </c>
      <c r="D50" s="206" t="s">
        <v>14</v>
      </c>
      <c r="E50" s="206" t="s">
        <v>440</v>
      </c>
      <c r="F50" s="206" t="s">
        <v>171</v>
      </c>
      <c r="G50" s="206"/>
      <c r="H50" s="207">
        <f>H51</f>
        <v>179.16146999999995</v>
      </c>
      <c r="I50" s="207">
        <f>I51</f>
        <v>179.16127</v>
      </c>
      <c r="J50" s="203">
        <f t="shared" si="0"/>
        <v>0.9999988836885523</v>
      </c>
    </row>
    <row r="51" spans="1:10" ht="31.5">
      <c r="A51" s="208"/>
      <c r="B51" s="209" t="s">
        <v>421</v>
      </c>
      <c r="C51" s="210">
        <v>909</v>
      </c>
      <c r="D51" s="206" t="s">
        <v>14</v>
      </c>
      <c r="E51" s="206" t="s">
        <v>440</v>
      </c>
      <c r="F51" s="206" t="s">
        <v>357</v>
      </c>
      <c r="G51" s="206"/>
      <c r="H51" s="207">
        <f>H52+H54</f>
        <v>179.16146999999995</v>
      </c>
      <c r="I51" s="207">
        <f>I52+I54</f>
        <v>179.16127</v>
      </c>
      <c r="J51" s="203">
        <f t="shared" si="0"/>
        <v>0.9999988836885523</v>
      </c>
    </row>
    <row r="52" spans="1:10" ht="31.5">
      <c r="A52" s="204"/>
      <c r="B52" s="205" t="s">
        <v>227</v>
      </c>
      <c r="C52" s="210">
        <v>909</v>
      </c>
      <c r="D52" s="206" t="s">
        <v>14</v>
      </c>
      <c r="E52" s="206" t="s">
        <v>440</v>
      </c>
      <c r="F52" s="206" t="s">
        <v>137</v>
      </c>
      <c r="G52" s="206"/>
      <c r="H52" s="207">
        <f>H53</f>
        <v>114.79246999999997</v>
      </c>
      <c r="I52" s="207">
        <f>I53</f>
        <v>114.79247</v>
      </c>
      <c r="J52" s="203">
        <f t="shared" si="0"/>
        <v>1.0000000000000002</v>
      </c>
    </row>
    <row r="53" spans="1:10" ht="15.75">
      <c r="A53" s="204"/>
      <c r="B53" s="205" t="s">
        <v>129</v>
      </c>
      <c r="C53" s="210">
        <v>909</v>
      </c>
      <c r="D53" s="206" t="s">
        <v>14</v>
      </c>
      <c r="E53" s="206" t="s">
        <v>440</v>
      </c>
      <c r="F53" s="206" t="s">
        <v>137</v>
      </c>
      <c r="G53" s="206" t="s">
        <v>104</v>
      </c>
      <c r="H53" s="207">
        <v>114.79246999999997</v>
      </c>
      <c r="I53" s="202">
        <v>114.79247</v>
      </c>
      <c r="J53" s="203">
        <f t="shared" si="0"/>
        <v>1.0000000000000002</v>
      </c>
    </row>
    <row r="54" spans="1:10" ht="47.25">
      <c r="A54" s="204"/>
      <c r="B54" s="205" t="s">
        <v>280</v>
      </c>
      <c r="C54" s="210">
        <v>909</v>
      </c>
      <c r="D54" s="206" t="s">
        <v>14</v>
      </c>
      <c r="E54" s="206" t="s">
        <v>440</v>
      </c>
      <c r="F54" s="206" t="s">
        <v>228</v>
      </c>
      <c r="G54" s="206"/>
      <c r="H54" s="207">
        <f>H55</f>
        <v>64.369</v>
      </c>
      <c r="I54" s="207">
        <f>I55</f>
        <v>64.36880000000001</v>
      </c>
      <c r="J54" s="203">
        <f t="shared" si="0"/>
        <v>0.9999968929142912</v>
      </c>
    </row>
    <row r="55" spans="1:10" ht="15.75">
      <c r="A55" s="204"/>
      <c r="B55" s="205" t="s">
        <v>130</v>
      </c>
      <c r="C55" s="210">
        <v>909</v>
      </c>
      <c r="D55" s="206" t="s">
        <v>14</v>
      </c>
      <c r="E55" s="206" t="s">
        <v>440</v>
      </c>
      <c r="F55" s="206" t="s">
        <v>228</v>
      </c>
      <c r="G55" s="206" t="s">
        <v>105</v>
      </c>
      <c r="H55" s="207">
        <v>64.369</v>
      </c>
      <c r="I55" s="202">
        <v>64.36880000000001</v>
      </c>
      <c r="J55" s="203">
        <f t="shared" si="0"/>
        <v>0.9999968929142912</v>
      </c>
    </row>
    <row r="56" spans="1:10" ht="34.5" customHeight="1">
      <c r="A56" s="208" t="s">
        <v>258</v>
      </c>
      <c r="B56" s="209" t="s">
        <v>57</v>
      </c>
      <c r="C56" s="210">
        <v>909</v>
      </c>
      <c r="D56" s="206" t="s">
        <v>14</v>
      </c>
      <c r="E56" s="206" t="s">
        <v>441</v>
      </c>
      <c r="F56" s="206"/>
      <c r="G56" s="206"/>
      <c r="H56" s="207">
        <f>H57+H64+H76</f>
        <v>17241.96682</v>
      </c>
      <c r="I56" s="207">
        <f>I57+I64+I76</f>
        <v>17162.05702</v>
      </c>
      <c r="J56" s="203">
        <f t="shared" si="0"/>
        <v>0.9953653895269472</v>
      </c>
    </row>
    <row r="57" spans="1:10" ht="65.25" customHeight="1">
      <c r="A57" s="208"/>
      <c r="B57" s="209" t="s">
        <v>442</v>
      </c>
      <c r="C57" s="210">
        <v>909</v>
      </c>
      <c r="D57" s="206" t="s">
        <v>14</v>
      </c>
      <c r="E57" s="206" t="s">
        <v>441</v>
      </c>
      <c r="F57" s="206" t="s">
        <v>171</v>
      </c>
      <c r="G57" s="206"/>
      <c r="H57" s="207">
        <f>H58</f>
        <v>14281.926</v>
      </c>
      <c r="I57" s="207">
        <f>I58</f>
        <v>14277.284049999998</v>
      </c>
      <c r="J57" s="203">
        <f t="shared" si="0"/>
        <v>0.9996749773104832</v>
      </c>
    </row>
    <row r="58" spans="1:10" ht="31.5">
      <c r="A58" s="208"/>
      <c r="B58" s="209" t="s">
        <v>421</v>
      </c>
      <c r="C58" s="210">
        <v>909</v>
      </c>
      <c r="D58" s="206" t="s">
        <v>14</v>
      </c>
      <c r="E58" s="206" t="s">
        <v>441</v>
      </c>
      <c r="F58" s="206" t="s">
        <v>357</v>
      </c>
      <c r="G58" s="206"/>
      <c r="H58" s="207">
        <f>H59+H62</f>
        <v>14281.926</v>
      </c>
      <c r="I58" s="207">
        <f>I59+I62</f>
        <v>14277.284049999998</v>
      </c>
      <c r="J58" s="203">
        <f t="shared" si="0"/>
        <v>0.9996749773104832</v>
      </c>
    </row>
    <row r="59" spans="1:10" ht="31.5">
      <c r="A59" s="204"/>
      <c r="B59" s="205" t="s">
        <v>227</v>
      </c>
      <c r="C59" s="210">
        <v>909</v>
      </c>
      <c r="D59" s="206" t="s">
        <v>14</v>
      </c>
      <c r="E59" s="206" t="s">
        <v>441</v>
      </c>
      <c r="F59" s="206" t="s">
        <v>137</v>
      </c>
      <c r="G59" s="206"/>
      <c r="H59" s="207">
        <f>H60+H61</f>
        <v>10765.775</v>
      </c>
      <c r="I59" s="207">
        <f>I60+I61</f>
        <v>10765.774339999998</v>
      </c>
      <c r="J59" s="203">
        <f t="shared" si="0"/>
        <v>0.9999999386946131</v>
      </c>
    </row>
    <row r="60" spans="1:10" ht="15.75">
      <c r="A60" s="204"/>
      <c r="B60" s="205" t="s">
        <v>129</v>
      </c>
      <c r="C60" s="210">
        <v>909</v>
      </c>
      <c r="D60" s="206" t="s">
        <v>14</v>
      </c>
      <c r="E60" s="206" t="s">
        <v>441</v>
      </c>
      <c r="F60" s="206" t="s">
        <v>137</v>
      </c>
      <c r="G60" s="206" t="s">
        <v>104</v>
      </c>
      <c r="H60" s="207">
        <v>10700.33459</v>
      </c>
      <c r="I60" s="202">
        <v>10700.333929999999</v>
      </c>
      <c r="J60" s="203">
        <f t="shared" si="0"/>
        <v>0.9999999383196856</v>
      </c>
    </row>
    <row r="61" spans="1:10" ht="31.5">
      <c r="A61" s="204"/>
      <c r="B61" s="205" t="s">
        <v>422</v>
      </c>
      <c r="C61" s="210">
        <v>909</v>
      </c>
      <c r="D61" s="206" t="s">
        <v>14</v>
      </c>
      <c r="E61" s="206" t="s">
        <v>441</v>
      </c>
      <c r="F61" s="206" t="s">
        <v>137</v>
      </c>
      <c r="G61" s="206" t="s">
        <v>423</v>
      </c>
      <c r="H61" s="207">
        <v>65.44041</v>
      </c>
      <c r="I61" s="202">
        <v>65.44041</v>
      </c>
      <c r="J61" s="203">
        <f t="shared" si="0"/>
        <v>1</v>
      </c>
    </row>
    <row r="62" spans="1:10" ht="47.25">
      <c r="A62" s="204"/>
      <c r="B62" s="205" t="s">
        <v>280</v>
      </c>
      <c r="C62" s="210">
        <v>909</v>
      </c>
      <c r="D62" s="206" t="s">
        <v>14</v>
      </c>
      <c r="E62" s="206" t="s">
        <v>441</v>
      </c>
      <c r="F62" s="206" t="s">
        <v>228</v>
      </c>
      <c r="G62" s="206"/>
      <c r="H62" s="207">
        <f>H63</f>
        <v>3516.151</v>
      </c>
      <c r="I62" s="207">
        <f>I63</f>
        <v>3511.50971</v>
      </c>
      <c r="J62" s="203">
        <f t="shared" si="0"/>
        <v>0.9986800083386634</v>
      </c>
    </row>
    <row r="63" spans="1:10" ht="15.75">
      <c r="A63" s="204"/>
      <c r="B63" s="205" t="s">
        <v>130</v>
      </c>
      <c r="C63" s="210">
        <v>909</v>
      </c>
      <c r="D63" s="206" t="s">
        <v>14</v>
      </c>
      <c r="E63" s="206" t="s">
        <v>441</v>
      </c>
      <c r="F63" s="206" t="s">
        <v>228</v>
      </c>
      <c r="G63" s="206" t="s">
        <v>105</v>
      </c>
      <c r="H63" s="207">
        <v>3516.151</v>
      </c>
      <c r="I63" s="202">
        <v>3511.50971</v>
      </c>
      <c r="J63" s="203">
        <f t="shared" si="0"/>
        <v>0.9986800083386634</v>
      </c>
    </row>
    <row r="64" spans="1:10" ht="31.5">
      <c r="A64" s="208"/>
      <c r="B64" s="209" t="s">
        <v>233</v>
      </c>
      <c r="C64" s="210">
        <v>909</v>
      </c>
      <c r="D64" s="206" t="s">
        <v>14</v>
      </c>
      <c r="E64" s="206" t="s">
        <v>441</v>
      </c>
      <c r="F64" s="206" t="s">
        <v>173</v>
      </c>
      <c r="G64" s="206"/>
      <c r="H64" s="207">
        <f>H65</f>
        <v>2878.65998</v>
      </c>
      <c r="I64" s="207">
        <f>I65</f>
        <v>2803.48513</v>
      </c>
      <c r="J64" s="203">
        <f t="shared" si="0"/>
        <v>0.9738854708363299</v>
      </c>
    </row>
    <row r="65" spans="1:10" ht="27.75" customHeight="1">
      <c r="A65" s="208"/>
      <c r="B65" s="209" t="s">
        <v>443</v>
      </c>
      <c r="C65" s="210">
        <v>909</v>
      </c>
      <c r="D65" s="206" t="s">
        <v>14</v>
      </c>
      <c r="E65" s="206" t="s">
        <v>441</v>
      </c>
      <c r="F65" s="206" t="s">
        <v>361</v>
      </c>
      <c r="G65" s="206"/>
      <c r="H65" s="207">
        <f>H66</f>
        <v>2878.65998</v>
      </c>
      <c r="I65" s="207">
        <f>I66</f>
        <v>2803.48513</v>
      </c>
      <c r="J65" s="203">
        <f aca="true" t="shared" si="4" ref="J65:J96">I65/H65</f>
        <v>0.9738854708363299</v>
      </c>
    </row>
    <row r="66" spans="1:10" ht="31.5">
      <c r="A66" s="208"/>
      <c r="B66" s="209" t="s">
        <v>154</v>
      </c>
      <c r="C66" s="210">
        <v>909</v>
      </c>
      <c r="D66" s="206" t="s">
        <v>14</v>
      </c>
      <c r="E66" s="206" t="s">
        <v>441</v>
      </c>
      <c r="F66" s="206" t="s">
        <v>149</v>
      </c>
      <c r="G66" s="206"/>
      <c r="H66" s="207">
        <f>H67+H68+H69+H70+H71+H72+H73+H74+H75</f>
        <v>2878.65998</v>
      </c>
      <c r="I66" s="207">
        <f>I67+I68+I69+I70+I71+I72+I73+I74+I75</f>
        <v>2803.48513</v>
      </c>
      <c r="J66" s="203">
        <f t="shared" si="4"/>
        <v>0.9738854708363299</v>
      </c>
    </row>
    <row r="67" spans="1:10" ht="15.75">
      <c r="A67" s="204"/>
      <c r="B67" s="205" t="s">
        <v>9</v>
      </c>
      <c r="C67" s="210">
        <v>909</v>
      </c>
      <c r="D67" s="206" t="s">
        <v>14</v>
      </c>
      <c r="E67" s="206" t="s">
        <v>441</v>
      </c>
      <c r="F67" s="206" t="s">
        <v>149</v>
      </c>
      <c r="G67" s="234">
        <v>221</v>
      </c>
      <c r="H67" s="207">
        <v>250.62052</v>
      </c>
      <c r="I67" s="202">
        <v>245.99980999999997</v>
      </c>
      <c r="J67" s="203">
        <f t="shared" si="4"/>
        <v>0.981562922301813</v>
      </c>
    </row>
    <row r="68" spans="1:10" ht="15.75">
      <c r="A68" s="204"/>
      <c r="B68" s="205" t="s">
        <v>10</v>
      </c>
      <c r="C68" s="210">
        <v>909</v>
      </c>
      <c r="D68" s="206" t="s">
        <v>14</v>
      </c>
      <c r="E68" s="206" t="s">
        <v>441</v>
      </c>
      <c r="F68" s="206" t="s">
        <v>149</v>
      </c>
      <c r="G68" s="234">
        <v>222</v>
      </c>
      <c r="H68" s="207">
        <v>34.8</v>
      </c>
      <c r="I68" s="202">
        <v>34.8</v>
      </c>
      <c r="J68" s="203">
        <f t="shared" si="4"/>
        <v>1</v>
      </c>
    </row>
    <row r="69" spans="1:10" ht="15.75">
      <c r="A69" s="204"/>
      <c r="B69" s="205" t="s">
        <v>16</v>
      </c>
      <c r="C69" s="210">
        <v>909</v>
      </c>
      <c r="D69" s="206" t="s">
        <v>14</v>
      </c>
      <c r="E69" s="206" t="s">
        <v>441</v>
      </c>
      <c r="F69" s="206" t="s">
        <v>149</v>
      </c>
      <c r="G69" s="234">
        <v>223</v>
      </c>
      <c r="H69" s="207">
        <v>240.77559999999997</v>
      </c>
      <c r="I69" s="202">
        <v>234.11023</v>
      </c>
      <c r="J69" s="203">
        <f t="shared" si="4"/>
        <v>0.9723170869473486</v>
      </c>
    </row>
    <row r="70" spans="1:10" ht="15.75">
      <c r="A70" s="204"/>
      <c r="B70" s="205" t="s">
        <v>134</v>
      </c>
      <c r="C70" s="210">
        <v>909</v>
      </c>
      <c r="D70" s="206" t="s">
        <v>14</v>
      </c>
      <c r="E70" s="206" t="s">
        <v>441</v>
      </c>
      <c r="F70" s="206" t="s">
        <v>149</v>
      </c>
      <c r="G70" s="234">
        <v>225</v>
      </c>
      <c r="H70" s="207">
        <v>477.20938</v>
      </c>
      <c r="I70" s="202">
        <v>463.8093799999999</v>
      </c>
      <c r="J70" s="203">
        <f t="shared" si="4"/>
        <v>0.9719200825432223</v>
      </c>
    </row>
    <row r="71" spans="1:10" ht="15.75">
      <c r="A71" s="204"/>
      <c r="B71" s="205" t="s">
        <v>131</v>
      </c>
      <c r="C71" s="210">
        <v>909</v>
      </c>
      <c r="D71" s="206" t="s">
        <v>14</v>
      </c>
      <c r="E71" s="206" t="s">
        <v>441</v>
      </c>
      <c r="F71" s="206" t="s">
        <v>149</v>
      </c>
      <c r="G71" s="234">
        <v>226</v>
      </c>
      <c r="H71" s="207">
        <v>1365.6003</v>
      </c>
      <c r="I71" s="202">
        <v>1334.7077399999998</v>
      </c>
      <c r="J71" s="203">
        <f t="shared" si="4"/>
        <v>0.9773780366041218</v>
      </c>
    </row>
    <row r="72" spans="1:10" ht="15.75">
      <c r="A72" s="204"/>
      <c r="B72" s="205" t="s">
        <v>444</v>
      </c>
      <c r="C72" s="210">
        <v>909</v>
      </c>
      <c r="D72" s="206" t="s">
        <v>14</v>
      </c>
      <c r="E72" s="206" t="s">
        <v>441</v>
      </c>
      <c r="F72" s="206" t="s">
        <v>149</v>
      </c>
      <c r="G72" s="234">
        <v>227</v>
      </c>
      <c r="H72" s="207">
        <v>8.2</v>
      </c>
      <c r="I72" s="202">
        <v>8.18521</v>
      </c>
      <c r="J72" s="203">
        <f t="shared" si="4"/>
        <v>0.9981963414634146</v>
      </c>
    </row>
    <row r="73" spans="1:10" ht="15.75">
      <c r="A73" s="204"/>
      <c r="B73" s="205" t="s">
        <v>132</v>
      </c>
      <c r="C73" s="210">
        <v>909</v>
      </c>
      <c r="D73" s="206" t="s">
        <v>14</v>
      </c>
      <c r="E73" s="206" t="s">
        <v>441</v>
      </c>
      <c r="F73" s="206" t="s">
        <v>149</v>
      </c>
      <c r="G73" s="234">
        <v>310</v>
      </c>
      <c r="H73" s="207">
        <v>120.68060000000001</v>
      </c>
      <c r="I73" s="202">
        <v>101.09917999999999</v>
      </c>
      <c r="J73" s="203">
        <f t="shared" si="4"/>
        <v>0.8377417745685718</v>
      </c>
    </row>
    <row r="74" spans="1:10" ht="15.75">
      <c r="A74" s="204"/>
      <c r="B74" s="205" t="s">
        <v>133</v>
      </c>
      <c r="C74" s="210">
        <v>909</v>
      </c>
      <c r="D74" s="206" t="s">
        <v>14</v>
      </c>
      <c r="E74" s="206" t="s">
        <v>441</v>
      </c>
      <c r="F74" s="206" t="s">
        <v>149</v>
      </c>
      <c r="G74" s="234">
        <v>346</v>
      </c>
      <c r="H74" s="207">
        <v>343.26117999999997</v>
      </c>
      <c r="I74" s="202">
        <v>343.26117999999997</v>
      </c>
      <c r="J74" s="203">
        <f t="shared" si="4"/>
        <v>1</v>
      </c>
    </row>
    <row r="75" spans="1:10" ht="16.5" customHeight="1">
      <c r="A75" s="204"/>
      <c r="B75" s="205" t="s">
        <v>445</v>
      </c>
      <c r="C75" s="210">
        <v>909</v>
      </c>
      <c r="D75" s="206" t="s">
        <v>14</v>
      </c>
      <c r="E75" s="206" t="s">
        <v>441</v>
      </c>
      <c r="F75" s="206" t="s">
        <v>149</v>
      </c>
      <c r="G75" s="234">
        <v>349</v>
      </c>
      <c r="H75" s="207">
        <v>37.5124</v>
      </c>
      <c r="I75" s="202">
        <v>37.5124</v>
      </c>
      <c r="J75" s="203">
        <f t="shared" si="4"/>
        <v>1</v>
      </c>
    </row>
    <row r="76" spans="1:10" ht="15.75">
      <c r="A76" s="208"/>
      <c r="B76" s="209" t="s">
        <v>175</v>
      </c>
      <c r="C76" s="210">
        <v>909</v>
      </c>
      <c r="D76" s="206" t="s">
        <v>14</v>
      </c>
      <c r="E76" s="206" t="s">
        <v>441</v>
      </c>
      <c r="F76" s="206" t="s">
        <v>174</v>
      </c>
      <c r="G76" s="206"/>
      <c r="H76" s="207">
        <f>H77+H80</f>
        <v>81.38083999999999</v>
      </c>
      <c r="I76" s="202">
        <v>81.28784</v>
      </c>
      <c r="J76" s="203">
        <f t="shared" si="4"/>
        <v>0.9988572248701293</v>
      </c>
    </row>
    <row r="77" spans="1:10" ht="15.75">
      <c r="A77" s="208"/>
      <c r="B77" s="209" t="s">
        <v>365</v>
      </c>
      <c r="C77" s="210">
        <v>909</v>
      </c>
      <c r="D77" s="206" t="s">
        <v>14</v>
      </c>
      <c r="E77" s="206" t="s">
        <v>441</v>
      </c>
      <c r="F77" s="206" t="s">
        <v>360</v>
      </c>
      <c r="G77" s="206"/>
      <c r="H77" s="207">
        <f>H78</f>
        <v>68.8</v>
      </c>
      <c r="I77" s="202">
        <v>68.707</v>
      </c>
      <c r="J77" s="203">
        <f t="shared" si="4"/>
        <v>0.9986482558139534</v>
      </c>
    </row>
    <row r="78" spans="1:10" ht="31.5">
      <c r="A78" s="208"/>
      <c r="B78" s="209" t="s">
        <v>433</v>
      </c>
      <c r="C78" s="210">
        <v>909</v>
      </c>
      <c r="D78" s="206" t="s">
        <v>14</v>
      </c>
      <c r="E78" s="206" t="s">
        <v>441</v>
      </c>
      <c r="F78" s="206" t="s">
        <v>282</v>
      </c>
      <c r="G78" s="206"/>
      <c r="H78" s="207">
        <f>H79</f>
        <v>68.8</v>
      </c>
      <c r="I78" s="207">
        <f>I79</f>
        <v>68.707</v>
      </c>
      <c r="J78" s="203">
        <f t="shared" si="4"/>
        <v>0.9986482558139534</v>
      </c>
    </row>
    <row r="79" spans="1:10" ht="15.75">
      <c r="A79" s="208"/>
      <c r="B79" s="209" t="s">
        <v>11</v>
      </c>
      <c r="C79" s="210">
        <v>909</v>
      </c>
      <c r="D79" s="206" t="s">
        <v>14</v>
      </c>
      <c r="E79" s="206" t="s">
        <v>441</v>
      </c>
      <c r="F79" s="206" t="s">
        <v>282</v>
      </c>
      <c r="G79" s="206" t="s">
        <v>283</v>
      </c>
      <c r="H79" s="207">
        <v>68.8</v>
      </c>
      <c r="I79" s="202">
        <v>68.707</v>
      </c>
      <c r="J79" s="203">
        <f t="shared" si="4"/>
        <v>0.9986482558139534</v>
      </c>
    </row>
    <row r="80" spans="1:10" ht="15.75">
      <c r="A80" s="235"/>
      <c r="B80" s="236" t="s">
        <v>364</v>
      </c>
      <c r="C80" s="210">
        <v>909</v>
      </c>
      <c r="D80" s="206" t="s">
        <v>14</v>
      </c>
      <c r="E80" s="206" t="s">
        <v>441</v>
      </c>
      <c r="F80" s="206" t="s">
        <v>118</v>
      </c>
      <c r="G80" s="206"/>
      <c r="H80" s="207">
        <f>H81+H83</f>
        <v>12.58084</v>
      </c>
      <c r="I80" s="207">
        <f>I81+I83</f>
        <v>12.580839999999998</v>
      </c>
      <c r="J80" s="203">
        <f t="shared" si="4"/>
        <v>0.9999999999999999</v>
      </c>
    </row>
    <row r="81" spans="1:10" ht="15.75">
      <c r="A81" s="223"/>
      <c r="B81" s="224" t="s">
        <v>434</v>
      </c>
      <c r="C81" s="237">
        <v>909</v>
      </c>
      <c r="D81" s="238" t="s">
        <v>14</v>
      </c>
      <c r="E81" s="206" t="s">
        <v>441</v>
      </c>
      <c r="F81" s="234">
        <v>852</v>
      </c>
      <c r="G81" s="234"/>
      <c r="H81" s="239">
        <f>H82</f>
        <v>8.1</v>
      </c>
      <c r="I81" s="239">
        <f>I82</f>
        <v>8.1</v>
      </c>
      <c r="J81" s="241">
        <f t="shared" si="4"/>
        <v>1</v>
      </c>
    </row>
    <row r="82" spans="1:10" ht="15.75">
      <c r="A82" s="223"/>
      <c r="B82" s="224" t="s">
        <v>11</v>
      </c>
      <c r="C82" s="237">
        <v>909</v>
      </c>
      <c r="D82" s="238" t="s">
        <v>14</v>
      </c>
      <c r="E82" s="206" t="s">
        <v>441</v>
      </c>
      <c r="F82" s="234">
        <v>852</v>
      </c>
      <c r="G82" s="234">
        <v>291</v>
      </c>
      <c r="H82" s="239">
        <v>8.1</v>
      </c>
      <c r="I82" s="240">
        <v>8.1</v>
      </c>
      <c r="J82" s="203">
        <f t="shared" si="4"/>
        <v>1</v>
      </c>
    </row>
    <row r="83" spans="1:10" ht="15.75">
      <c r="A83" s="223"/>
      <c r="B83" s="224" t="s">
        <v>437</v>
      </c>
      <c r="C83" s="237">
        <v>909</v>
      </c>
      <c r="D83" s="238" t="s">
        <v>14</v>
      </c>
      <c r="E83" s="206" t="s">
        <v>441</v>
      </c>
      <c r="F83" s="234">
        <v>853</v>
      </c>
      <c r="G83" s="234"/>
      <c r="H83" s="239">
        <f>H84+H85</f>
        <v>4.480840000000001</v>
      </c>
      <c r="I83" s="239">
        <f>I84+I85</f>
        <v>4.48084</v>
      </c>
      <c r="J83" s="203">
        <f t="shared" si="4"/>
        <v>0.9999999999999998</v>
      </c>
    </row>
    <row r="84" spans="1:10" ht="15.75">
      <c r="A84" s="223"/>
      <c r="B84" s="224" t="s">
        <v>281</v>
      </c>
      <c r="C84" s="237">
        <v>909</v>
      </c>
      <c r="D84" s="238" t="s">
        <v>14</v>
      </c>
      <c r="E84" s="206" t="s">
        <v>441</v>
      </c>
      <c r="F84" s="234">
        <v>853</v>
      </c>
      <c r="G84" s="234">
        <v>291</v>
      </c>
      <c r="H84" s="239">
        <v>0.20964999999999998</v>
      </c>
      <c r="I84" s="240">
        <v>0.20964999999999998</v>
      </c>
      <c r="J84" s="203">
        <f t="shared" si="4"/>
        <v>1</v>
      </c>
    </row>
    <row r="85" spans="1:10" ht="15.75">
      <c r="A85" s="223"/>
      <c r="B85" s="224" t="s">
        <v>446</v>
      </c>
      <c r="C85" s="237">
        <v>909</v>
      </c>
      <c r="D85" s="238" t="s">
        <v>14</v>
      </c>
      <c r="E85" s="206" t="s">
        <v>441</v>
      </c>
      <c r="F85" s="234">
        <v>853</v>
      </c>
      <c r="G85" s="234">
        <v>293</v>
      </c>
      <c r="H85" s="239">
        <v>4.271190000000001</v>
      </c>
      <c r="I85" s="240">
        <v>4.27119</v>
      </c>
      <c r="J85" s="203">
        <f t="shared" si="4"/>
        <v>0.9999999999999998</v>
      </c>
    </row>
    <row r="86" spans="1:10" ht="63.75" customHeight="1">
      <c r="A86" s="208" t="s">
        <v>259</v>
      </c>
      <c r="B86" s="209" t="s">
        <v>449</v>
      </c>
      <c r="C86" s="210">
        <v>909</v>
      </c>
      <c r="D86" s="206" t="s">
        <v>14</v>
      </c>
      <c r="E86" s="206" t="s">
        <v>231</v>
      </c>
      <c r="F86" s="206"/>
      <c r="G86" s="206"/>
      <c r="H86" s="207">
        <f>H87+H93</f>
        <v>1819.9</v>
      </c>
      <c r="I86" s="207">
        <f>I87+I93</f>
        <v>1819.683</v>
      </c>
      <c r="J86" s="203">
        <f t="shared" si="4"/>
        <v>0.9998807626792681</v>
      </c>
    </row>
    <row r="87" spans="1:10" ht="66.75" customHeight="1">
      <c r="A87" s="208"/>
      <c r="B87" s="209" t="s">
        <v>450</v>
      </c>
      <c r="C87" s="210">
        <v>909</v>
      </c>
      <c r="D87" s="206" t="s">
        <v>14</v>
      </c>
      <c r="E87" s="206" t="s">
        <v>231</v>
      </c>
      <c r="F87" s="206" t="s">
        <v>171</v>
      </c>
      <c r="G87" s="206"/>
      <c r="H87" s="207">
        <f>H88</f>
        <v>1694.15985</v>
      </c>
      <c r="I87" s="207">
        <f>I88</f>
        <v>1694.15985</v>
      </c>
      <c r="J87" s="203">
        <f t="shared" si="4"/>
        <v>1</v>
      </c>
    </row>
    <row r="88" spans="1:10" ht="31.5">
      <c r="A88" s="208"/>
      <c r="B88" s="209" t="s">
        <v>451</v>
      </c>
      <c r="C88" s="210">
        <v>909</v>
      </c>
      <c r="D88" s="206" t="s">
        <v>14</v>
      </c>
      <c r="E88" s="206" t="s">
        <v>231</v>
      </c>
      <c r="F88" s="206" t="s">
        <v>357</v>
      </c>
      <c r="G88" s="206"/>
      <c r="H88" s="207">
        <f>H89+H91</f>
        <v>1694.15985</v>
      </c>
      <c r="I88" s="207">
        <f>I89+I91</f>
        <v>1694.15985</v>
      </c>
      <c r="J88" s="203">
        <f t="shared" si="4"/>
        <v>1</v>
      </c>
    </row>
    <row r="89" spans="1:10" ht="31.5">
      <c r="A89" s="204"/>
      <c r="B89" s="205" t="s">
        <v>227</v>
      </c>
      <c r="C89" s="237">
        <v>909</v>
      </c>
      <c r="D89" s="238" t="s">
        <v>14</v>
      </c>
      <c r="E89" s="238" t="s">
        <v>231</v>
      </c>
      <c r="F89" s="238" t="s">
        <v>137</v>
      </c>
      <c r="G89" s="234"/>
      <c r="H89" s="239">
        <f>H90</f>
        <v>1296.7</v>
      </c>
      <c r="I89" s="239">
        <f>I90</f>
        <v>1296.7</v>
      </c>
      <c r="J89" s="241">
        <f t="shared" si="4"/>
        <v>1</v>
      </c>
    </row>
    <row r="90" spans="1:10" ht="15.75">
      <c r="A90" s="204"/>
      <c r="B90" s="205" t="s">
        <v>129</v>
      </c>
      <c r="C90" s="237">
        <v>909</v>
      </c>
      <c r="D90" s="238" t="s">
        <v>14</v>
      </c>
      <c r="E90" s="238" t="s">
        <v>231</v>
      </c>
      <c r="F90" s="238" t="s">
        <v>137</v>
      </c>
      <c r="G90" s="234">
        <v>211</v>
      </c>
      <c r="H90" s="239">
        <v>1296.7</v>
      </c>
      <c r="I90" s="240">
        <v>1296.7</v>
      </c>
      <c r="J90" s="203">
        <f t="shared" si="4"/>
        <v>1</v>
      </c>
    </row>
    <row r="91" spans="1:10" ht="47.25">
      <c r="A91" s="204"/>
      <c r="B91" s="205" t="s">
        <v>280</v>
      </c>
      <c r="C91" s="237">
        <v>909</v>
      </c>
      <c r="D91" s="238" t="s">
        <v>14</v>
      </c>
      <c r="E91" s="238" t="s">
        <v>231</v>
      </c>
      <c r="F91" s="234">
        <v>129</v>
      </c>
      <c r="G91" s="234"/>
      <c r="H91" s="239">
        <f>H92</f>
        <v>397.45984999999996</v>
      </c>
      <c r="I91" s="239">
        <f>I92</f>
        <v>397.45984999999996</v>
      </c>
      <c r="J91" s="241">
        <f t="shared" si="4"/>
        <v>1</v>
      </c>
    </row>
    <row r="92" spans="1:10" ht="15.75">
      <c r="A92" s="204"/>
      <c r="B92" s="205" t="s">
        <v>130</v>
      </c>
      <c r="C92" s="237">
        <v>909</v>
      </c>
      <c r="D92" s="238" t="s">
        <v>14</v>
      </c>
      <c r="E92" s="238" t="s">
        <v>231</v>
      </c>
      <c r="F92" s="234">
        <v>129</v>
      </c>
      <c r="G92" s="234">
        <v>213</v>
      </c>
      <c r="H92" s="239">
        <v>397.45984999999996</v>
      </c>
      <c r="I92" s="240">
        <v>397.45984999999996</v>
      </c>
      <c r="J92" s="203">
        <f t="shared" si="4"/>
        <v>1</v>
      </c>
    </row>
    <row r="93" spans="1:10" ht="31.5">
      <c r="A93" s="208"/>
      <c r="B93" s="209" t="s">
        <v>285</v>
      </c>
      <c r="C93" s="210">
        <v>909</v>
      </c>
      <c r="D93" s="206" t="s">
        <v>14</v>
      </c>
      <c r="E93" s="206" t="s">
        <v>231</v>
      </c>
      <c r="F93" s="206" t="s">
        <v>173</v>
      </c>
      <c r="G93" s="206"/>
      <c r="H93" s="207">
        <f>H94</f>
        <v>125.74015</v>
      </c>
      <c r="I93" s="207">
        <f>I94</f>
        <v>125.52315</v>
      </c>
      <c r="J93" s="203">
        <f t="shared" si="4"/>
        <v>0.9982742186962558</v>
      </c>
    </row>
    <row r="94" spans="1:10" ht="31.5">
      <c r="A94" s="208"/>
      <c r="B94" s="209" t="s">
        <v>358</v>
      </c>
      <c r="C94" s="210">
        <v>909</v>
      </c>
      <c r="D94" s="206" t="s">
        <v>14</v>
      </c>
      <c r="E94" s="206" t="s">
        <v>231</v>
      </c>
      <c r="F94" s="206" t="s">
        <v>361</v>
      </c>
      <c r="G94" s="206"/>
      <c r="H94" s="207">
        <f>H95</f>
        <v>125.74015</v>
      </c>
      <c r="I94" s="207">
        <f>I95</f>
        <v>125.52315</v>
      </c>
      <c r="J94" s="203">
        <f t="shared" si="4"/>
        <v>0.9982742186962558</v>
      </c>
    </row>
    <row r="95" spans="1:10" ht="31.5">
      <c r="A95" s="204"/>
      <c r="B95" s="205" t="s">
        <v>154</v>
      </c>
      <c r="C95" s="210">
        <v>909</v>
      </c>
      <c r="D95" s="206" t="s">
        <v>14</v>
      </c>
      <c r="E95" s="206" t="s">
        <v>231</v>
      </c>
      <c r="F95" s="206" t="s">
        <v>149</v>
      </c>
      <c r="G95" s="206"/>
      <c r="H95" s="207">
        <f>H96+H97+H98+H99+H100</f>
        <v>125.74015</v>
      </c>
      <c r="I95" s="207">
        <f>I96+I97+I98+I99+I100</f>
        <v>125.52315</v>
      </c>
      <c r="J95" s="203">
        <f t="shared" si="4"/>
        <v>0.9982742186962558</v>
      </c>
    </row>
    <row r="96" spans="1:10" ht="15.75">
      <c r="A96" s="204"/>
      <c r="B96" s="205" t="s">
        <v>9</v>
      </c>
      <c r="C96" s="210">
        <v>909</v>
      </c>
      <c r="D96" s="206" t="s">
        <v>14</v>
      </c>
      <c r="E96" s="206" t="s">
        <v>231</v>
      </c>
      <c r="F96" s="206" t="s">
        <v>149</v>
      </c>
      <c r="G96" s="234">
        <v>221</v>
      </c>
      <c r="H96" s="207">
        <v>5.902</v>
      </c>
      <c r="I96" s="202">
        <v>5.685</v>
      </c>
      <c r="J96" s="203">
        <f t="shared" si="4"/>
        <v>0.9632328024398508</v>
      </c>
    </row>
    <row r="97" spans="1:10" ht="15.75">
      <c r="A97" s="204"/>
      <c r="B97" s="205" t="s">
        <v>10</v>
      </c>
      <c r="C97" s="210">
        <v>909</v>
      </c>
      <c r="D97" s="206" t="s">
        <v>14</v>
      </c>
      <c r="E97" s="206" t="s">
        <v>231</v>
      </c>
      <c r="F97" s="206" t="s">
        <v>149</v>
      </c>
      <c r="G97" s="234">
        <v>222</v>
      </c>
      <c r="H97" s="207">
        <v>15.64</v>
      </c>
      <c r="I97" s="202">
        <v>15.64</v>
      </c>
      <c r="J97" s="203">
        <f aca="true" t="shared" si="5" ref="J97:J128">I97/H97</f>
        <v>1</v>
      </c>
    </row>
    <row r="98" spans="1:10" ht="15.75">
      <c r="A98" s="204"/>
      <c r="B98" s="205" t="s">
        <v>131</v>
      </c>
      <c r="C98" s="210">
        <v>909</v>
      </c>
      <c r="D98" s="206" t="s">
        <v>14</v>
      </c>
      <c r="E98" s="206" t="s">
        <v>231</v>
      </c>
      <c r="F98" s="206" t="s">
        <v>149</v>
      </c>
      <c r="G98" s="234">
        <v>226</v>
      </c>
      <c r="H98" s="207">
        <v>6.600149999999999</v>
      </c>
      <c r="I98" s="202">
        <v>6.600149999999999</v>
      </c>
      <c r="J98" s="203">
        <f t="shared" si="5"/>
        <v>1</v>
      </c>
    </row>
    <row r="99" spans="1:10" ht="15.75">
      <c r="A99" s="204"/>
      <c r="B99" s="205" t="s">
        <v>132</v>
      </c>
      <c r="C99" s="210">
        <v>909</v>
      </c>
      <c r="D99" s="206" t="s">
        <v>14</v>
      </c>
      <c r="E99" s="206" t="s">
        <v>231</v>
      </c>
      <c r="F99" s="206" t="s">
        <v>149</v>
      </c>
      <c r="G99" s="234">
        <v>310</v>
      </c>
      <c r="H99" s="207">
        <v>96.77</v>
      </c>
      <c r="I99" s="202">
        <v>96.77</v>
      </c>
      <c r="J99" s="203">
        <f t="shared" si="5"/>
        <v>1</v>
      </c>
    </row>
    <row r="100" spans="1:10" ht="15.75">
      <c r="A100" s="204"/>
      <c r="B100" s="205" t="s">
        <v>133</v>
      </c>
      <c r="C100" s="210">
        <v>909</v>
      </c>
      <c r="D100" s="206" t="s">
        <v>14</v>
      </c>
      <c r="E100" s="206" t="s">
        <v>231</v>
      </c>
      <c r="F100" s="206" t="s">
        <v>149</v>
      </c>
      <c r="G100" s="234">
        <v>346</v>
      </c>
      <c r="H100" s="207">
        <v>0.8279999999999986</v>
      </c>
      <c r="I100" s="202">
        <v>0.828</v>
      </c>
      <c r="J100" s="203">
        <f t="shared" si="5"/>
        <v>1.0000000000000016</v>
      </c>
    </row>
    <row r="101" spans="1:10" ht="15.75">
      <c r="A101" s="242" t="s">
        <v>260</v>
      </c>
      <c r="B101" s="243" t="s">
        <v>18</v>
      </c>
      <c r="C101" s="244">
        <v>909</v>
      </c>
      <c r="D101" s="245" t="s">
        <v>119</v>
      </c>
      <c r="E101" s="245"/>
      <c r="F101" s="245"/>
      <c r="G101" s="245"/>
      <c r="H101" s="231">
        <f aca="true" t="shared" si="6" ref="H101:I104">H102</f>
        <v>60</v>
      </c>
      <c r="I101" s="231">
        <f t="shared" si="6"/>
        <v>0</v>
      </c>
      <c r="J101" s="233">
        <f t="shared" si="5"/>
        <v>0</v>
      </c>
    </row>
    <row r="102" spans="1:10" ht="15.75">
      <c r="A102" s="208"/>
      <c r="B102" s="209" t="s">
        <v>452</v>
      </c>
      <c r="C102" s="210">
        <v>909</v>
      </c>
      <c r="D102" s="206" t="s">
        <v>119</v>
      </c>
      <c r="E102" s="206" t="s">
        <v>453</v>
      </c>
      <c r="F102" s="206"/>
      <c r="G102" s="206"/>
      <c r="H102" s="207">
        <f t="shared" si="6"/>
        <v>60</v>
      </c>
      <c r="I102" s="207">
        <f t="shared" si="6"/>
        <v>0</v>
      </c>
      <c r="J102" s="203">
        <f t="shared" si="5"/>
        <v>0</v>
      </c>
    </row>
    <row r="103" spans="1:10" ht="15.75">
      <c r="A103" s="208"/>
      <c r="B103" s="209" t="s">
        <v>175</v>
      </c>
      <c r="C103" s="210">
        <v>909</v>
      </c>
      <c r="D103" s="206" t="s">
        <v>119</v>
      </c>
      <c r="E103" s="206" t="s">
        <v>453</v>
      </c>
      <c r="F103" s="206" t="s">
        <v>174</v>
      </c>
      <c r="G103" s="206"/>
      <c r="H103" s="207">
        <f t="shared" si="6"/>
        <v>60</v>
      </c>
      <c r="I103" s="207">
        <f t="shared" si="6"/>
        <v>0</v>
      </c>
      <c r="J103" s="203">
        <f t="shared" si="5"/>
        <v>0</v>
      </c>
    </row>
    <row r="104" spans="1:10" ht="15.75">
      <c r="A104" s="208"/>
      <c r="B104" s="209" t="s">
        <v>120</v>
      </c>
      <c r="C104" s="210">
        <v>909</v>
      </c>
      <c r="D104" s="206" t="s">
        <v>119</v>
      </c>
      <c r="E104" s="206" t="s">
        <v>453</v>
      </c>
      <c r="F104" s="206" t="s">
        <v>121</v>
      </c>
      <c r="G104" s="206"/>
      <c r="H104" s="207">
        <f t="shared" si="6"/>
        <v>60</v>
      </c>
      <c r="I104" s="207">
        <f t="shared" si="6"/>
        <v>0</v>
      </c>
      <c r="J104" s="203">
        <f t="shared" si="5"/>
        <v>0</v>
      </c>
    </row>
    <row r="105" spans="1:10" ht="15.75">
      <c r="A105" s="208"/>
      <c r="B105" s="209" t="s">
        <v>11</v>
      </c>
      <c r="C105" s="210">
        <v>909</v>
      </c>
      <c r="D105" s="206" t="s">
        <v>119</v>
      </c>
      <c r="E105" s="206" t="s">
        <v>453</v>
      </c>
      <c r="F105" s="206" t="s">
        <v>121</v>
      </c>
      <c r="G105" s="206" t="s">
        <v>107</v>
      </c>
      <c r="H105" s="207">
        <v>60</v>
      </c>
      <c r="I105" s="202">
        <v>0</v>
      </c>
      <c r="J105" s="203">
        <f t="shared" si="5"/>
        <v>0</v>
      </c>
    </row>
    <row r="106" spans="1:10" ht="68.25" customHeight="1">
      <c r="A106" s="242" t="s">
        <v>261</v>
      </c>
      <c r="B106" s="243" t="s">
        <v>211</v>
      </c>
      <c r="C106" s="244">
        <v>909</v>
      </c>
      <c r="D106" s="245" t="s">
        <v>447</v>
      </c>
      <c r="E106" s="245" t="s">
        <v>230</v>
      </c>
      <c r="F106" s="245"/>
      <c r="G106" s="245"/>
      <c r="H106" s="231">
        <f aca="true" t="shared" si="7" ref="H106:I108">H107</f>
        <v>7.2</v>
      </c>
      <c r="I106" s="231">
        <f t="shared" si="7"/>
        <v>7.2</v>
      </c>
      <c r="J106" s="233">
        <f t="shared" si="5"/>
        <v>1</v>
      </c>
    </row>
    <row r="107" spans="1:10" ht="31.5">
      <c r="A107" s="208"/>
      <c r="B107" s="209" t="s">
        <v>285</v>
      </c>
      <c r="C107" s="210">
        <v>909</v>
      </c>
      <c r="D107" s="206" t="s">
        <v>447</v>
      </c>
      <c r="E107" s="206" t="s">
        <v>230</v>
      </c>
      <c r="F107" s="206" t="s">
        <v>173</v>
      </c>
      <c r="G107" s="206"/>
      <c r="H107" s="207">
        <f t="shared" si="7"/>
        <v>7.2</v>
      </c>
      <c r="I107" s="207">
        <f t="shared" si="7"/>
        <v>7.2</v>
      </c>
      <c r="J107" s="203">
        <f t="shared" si="5"/>
        <v>1</v>
      </c>
    </row>
    <row r="108" spans="1:10" ht="31.5">
      <c r="A108" s="208"/>
      <c r="B108" s="209" t="s">
        <v>358</v>
      </c>
      <c r="C108" s="210">
        <v>909</v>
      </c>
      <c r="D108" s="206" t="s">
        <v>447</v>
      </c>
      <c r="E108" s="206" t="s">
        <v>230</v>
      </c>
      <c r="F108" s="206" t="s">
        <v>361</v>
      </c>
      <c r="G108" s="206"/>
      <c r="H108" s="207">
        <f t="shared" si="7"/>
        <v>7.2</v>
      </c>
      <c r="I108" s="207">
        <f t="shared" si="7"/>
        <v>7.2</v>
      </c>
      <c r="J108" s="203">
        <f t="shared" si="5"/>
        <v>1</v>
      </c>
    </row>
    <row r="109" spans="1:10" ht="31.5">
      <c r="A109" s="204"/>
      <c r="B109" s="205" t="s">
        <v>154</v>
      </c>
      <c r="C109" s="210">
        <v>909</v>
      </c>
      <c r="D109" s="206" t="s">
        <v>447</v>
      </c>
      <c r="E109" s="206" t="s">
        <v>230</v>
      </c>
      <c r="F109" s="206" t="s">
        <v>149</v>
      </c>
      <c r="G109" s="206"/>
      <c r="H109" s="207">
        <f>H110+H111</f>
        <v>7.2</v>
      </c>
      <c r="I109" s="207">
        <f>I110+I111</f>
        <v>7.2</v>
      </c>
      <c r="J109" s="203">
        <f t="shared" si="5"/>
        <v>1</v>
      </c>
    </row>
    <row r="110" spans="1:10" ht="15.75">
      <c r="A110" s="204"/>
      <c r="B110" s="205" t="s">
        <v>131</v>
      </c>
      <c r="C110" s="210">
        <v>909</v>
      </c>
      <c r="D110" s="206" t="s">
        <v>447</v>
      </c>
      <c r="E110" s="206" t="s">
        <v>230</v>
      </c>
      <c r="F110" s="206" t="s">
        <v>149</v>
      </c>
      <c r="G110" s="206" t="s">
        <v>448</v>
      </c>
      <c r="H110" s="207">
        <v>1</v>
      </c>
      <c r="I110" s="202">
        <v>1</v>
      </c>
      <c r="J110" s="203">
        <f t="shared" si="5"/>
        <v>1</v>
      </c>
    </row>
    <row r="111" spans="1:10" ht="16.5" customHeight="1">
      <c r="A111" s="204"/>
      <c r="B111" s="205" t="s">
        <v>133</v>
      </c>
      <c r="C111" s="210">
        <v>909</v>
      </c>
      <c r="D111" s="206" t="s">
        <v>447</v>
      </c>
      <c r="E111" s="206" t="s">
        <v>230</v>
      </c>
      <c r="F111" s="206" t="s">
        <v>149</v>
      </c>
      <c r="G111" s="206" t="s">
        <v>432</v>
      </c>
      <c r="H111" s="207">
        <v>6.2</v>
      </c>
      <c r="I111" s="202">
        <v>6.2</v>
      </c>
      <c r="J111" s="203">
        <f t="shared" si="5"/>
        <v>1</v>
      </c>
    </row>
    <row r="112" spans="1:10" ht="31.5">
      <c r="A112" s="242" t="s">
        <v>47</v>
      </c>
      <c r="B112" s="243" t="s">
        <v>19</v>
      </c>
      <c r="C112" s="244">
        <v>909</v>
      </c>
      <c r="D112" s="245" t="s">
        <v>20</v>
      </c>
      <c r="E112" s="245"/>
      <c r="F112" s="245"/>
      <c r="G112" s="245"/>
      <c r="H112" s="231">
        <f aca="true" t="shared" si="8" ref="H112:I117">H113</f>
        <v>29</v>
      </c>
      <c r="I112" s="231">
        <f t="shared" si="8"/>
        <v>29</v>
      </c>
      <c r="J112" s="233">
        <f t="shared" si="5"/>
        <v>1</v>
      </c>
    </row>
    <row r="113" spans="1:10" ht="55.5" customHeight="1">
      <c r="A113" s="242" t="s">
        <v>26</v>
      </c>
      <c r="B113" s="243" t="s">
        <v>455</v>
      </c>
      <c r="C113" s="244">
        <v>909</v>
      </c>
      <c r="D113" s="245" t="s">
        <v>22</v>
      </c>
      <c r="E113" s="245"/>
      <c r="F113" s="245"/>
      <c r="G113" s="245"/>
      <c r="H113" s="231">
        <f t="shared" si="8"/>
        <v>29</v>
      </c>
      <c r="I113" s="231">
        <f t="shared" si="8"/>
        <v>29</v>
      </c>
      <c r="J113" s="233">
        <f t="shared" si="5"/>
        <v>1</v>
      </c>
    </row>
    <row r="114" spans="1:10" ht="78.75">
      <c r="A114" s="208"/>
      <c r="B114" s="209" t="s">
        <v>456</v>
      </c>
      <c r="C114" s="210">
        <v>909</v>
      </c>
      <c r="D114" s="206" t="s">
        <v>22</v>
      </c>
      <c r="E114" s="206" t="s">
        <v>457</v>
      </c>
      <c r="F114" s="206"/>
      <c r="G114" s="206"/>
      <c r="H114" s="207">
        <f t="shared" si="8"/>
        <v>29</v>
      </c>
      <c r="I114" s="207">
        <f t="shared" si="8"/>
        <v>29</v>
      </c>
      <c r="J114" s="203">
        <f t="shared" si="5"/>
        <v>1</v>
      </c>
    </row>
    <row r="115" spans="1:10" ht="31.5">
      <c r="A115" s="208"/>
      <c r="B115" s="209" t="s">
        <v>285</v>
      </c>
      <c r="C115" s="210">
        <v>909</v>
      </c>
      <c r="D115" s="206" t="s">
        <v>22</v>
      </c>
      <c r="E115" s="206" t="s">
        <v>457</v>
      </c>
      <c r="F115" s="206" t="s">
        <v>173</v>
      </c>
      <c r="G115" s="206"/>
      <c r="H115" s="207">
        <f t="shared" si="8"/>
        <v>29</v>
      </c>
      <c r="I115" s="207">
        <f t="shared" si="8"/>
        <v>29</v>
      </c>
      <c r="J115" s="203">
        <f t="shared" si="5"/>
        <v>1</v>
      </c>
    </row>
    <row r="116" spans="1:10" ht="31.5">
      <c r="A116" s="208"/>
      <c r="B116" s="209" t="s">
        <v>358</v>
      </c>
      <c r="C116" s="210">
        <v>909</v>
      </c>
      <c r="D116" s="206" t="s">
        <v>22</v>
      </c>
      <c r="E116" s="206" t="s">
        <v>457</v>
      </c>
      <c r="F116" s="206" t="s">
        <v>361</v>
      </c>
      <c r="G116" s="206"/>
      <c r="H116" s="207">
        <f t="shared" si="8"/>
        <v>29</v>
      </c>
      <c r="I116" s="207">
        <f t="shared" si="8"/>
        <v>29</v>
      </c>
      <c r="J116" s="203">
        <f t="shared" si="5"/>
        <v>1</v>
      </c>
    </row>
    <row r="117" spans="1:10" ht="31.5">
      <c r="A117" s="204"/>
      <c r="B117" s="205" t="s">
        <v>154</v>
      </c>
      <c r="C117" s="210">
        <v>909</v>
      </c>
      <c r="D117" s="206" t="s">
        <v>22</v>
      </c>
      <c r="E117" s="206" t="s">
        <v>457</v>
      </c>
      <c r="F117" s="206" t="s">
        <v>149</v>
      </c>
      <c r="G117" s="206"/>
      <c r="H117" s="207">
        <f t="shared" si="8"/>
        <v>29</v>
      </c>
      <c r="I117" s="207">
        <f t="shared" si="8"/>
        <v>29</v>
      </c>
      <c r="J117" s="203">
        <f t="shared" si="5"/>
        <v>1</v>
      </c>
    </row>
    <row r="118" spans="1:10" ht="15.75">
      <c r="A118" s="208"/>
      <c r="B118" s="209" t="s">
        <v>131</v>
      </c>
      <c r="C118" s="210">
        <v>909</v>
      </c>
      <c r="D118" s="206" t="s">
        <v>22</v>
      </c>
      <c r="E118" s="206" t="s">
        <v>457</v>
      </c>
      <c r="F118" s="206" t="s">
        <v>149</v>
      </c>
      <c r="G118" s="206" t="s">
        <v>107</v>
      </c>
      <c r="H118" s="207">
        <v>29</v>
      </c>
      <c r="I118" s="202">
        <v>29</v>
      </c>
      <c r="J118" s="203">
        <f t="shared" si="5"/>
        <v>1</v>
      </c>
    </row>
    <row r="119" spans="1:10" ht="20.25" customHeight="1">
      <c r="A119" s="242" t="s">
        <v>263</v>
      </c>
      <c r="B119" s="243" t="s">
        <v>286</v>
      </c>
      <c r="C119" s="244">
        <v>909</v>
      </c>
      <c r="D119" s="245" t="s">
        <v>287</v>
      </c>
      <c r="E119" s="245"/>
      <c r="F119" s="245"/>
      <c r="G119" s="245"/>
      <c r="H119" s="231">
        <f aca="true" t="shared" si="9" ref="H119:I124">H120</f>
        <v>192.4</v>
      </c>
      <c r="I119" s="231">
        <f t="shared" si="9"/>
        <v>192.39176</v>
      </c>
      <c r="J119" s="233">
        <f t="shared" si="5"/>
        <v>0.9999571725571725</v>
      </c>
    </row>
    <row r="120" spans="1:10" ht="16.5" customHeight="1">
      <c r="A120" s="242" t="s">
        <v>264</v>
      </c>
      <c r="B120" s="243" t="s">
        <v>288</v>
      </c>
      <c r="C120" s="244">
        <v>909</v>
      </c>
      <c r="D120" s="246" t="s">
        <v>289</v>
      </c>
      <c r="E120" s="245"/>
      <c r="F120" s="245"/>
      <c r="G120" s="245"/>
      <c r="H120" s="231">
        <f t="shared" si="9"/>
        <v>192.4</v>
      </c>
      <c r="I120" s="231">
        <f t="shared" si="9"/>
        <v>192.39176</v>
      </c>
      <c r="J120" s="233">
        <f t="shared" si="5"/>
        <v>0.9999571725571725</v>
      </c>
    </row>
    <row r="121" spans="1:10" ht="110.25" customHeight="1">
      <c r="A121" s="208"/>
      <c r="B121" s="209" t="s">
        <v>468</v>
      </c>
      <c r="C121" s="210">
        <v>909</v>
      </c>
      <c r="D121" s="247" t="s">
        <v>289</v>
      </c>
      <c r="E121" s="247" t="s">
        <v>469</v>
      </c>
      <c r="F121" s="206"/>
      <c r="G121" s="206"/>
      <c r="H121" s="207">
        <f t="shared" si="9"/>
        <v>192.4</v>
      </c>
      <c r="I121" s="207">
        <f t="shared" si="9"/>
        <v>192.39176</v>
      </c>
      <c r="J121" s="203">
        <f t="shared" si="5"/>
        <v>0.9999571725571725</v>
      </c>
    </row>
    <row r="122" spans="1:10" ht="31.5">
      <c r="A122" s="208"/>
      <c r="B122" s="209" t="s">
        <v>285</v>
      </c>
      <c r="C122" s="210">
        <v>909</v>
      </c>
      <c r="D122" s="247" t="s">
        <v>289</v>
      </c>
      <c r="E122" s="247" t="s">
        <v>469</v>
      </c>
      <c r="F122" s="206" t="s">
        <v>173</v>
      </c>
      <c r="G122" s="206"/>
      <c r="H122" s="207">
        <f t="shared" si="9"/>
        <v>192.4</v>
      </c>
      <c r="I122" s="207">
        <f t="shared" si="9"/>
        <v>192.39176</v>
      </c>
      <c r="J122" s="203">
        <f t="shared" si="5"/>
        <v>0.9999571725571725</v>
      </c>
    </row>
    <row r="123" spans="1:10" ht="31.5">
      <c r="A123" s="208"/>
      <c r="B123" s="209" t="s">
        <v>358</v>
      </c>
      <c r="C123" s="210">
        <v>909</v>
      </c>
      <c r="D123" s="247" t="s">
        <v>289</v>
      </c>
      <c r="E123" s="247" t="s">
        <v>469</v>
      </c>
      <c r="F123" s="206" t="s">
        <v>361</v>
      </c>
      <c r="G123" s="206"/>
      <c r="H123" s="207">
        <f t="shared" si="9"/>
        <v>192.4</v>
      </c>
      <c r="I123" s="207">
        <f t="shared" si="9"/>
        <v>192.39176</v>
      </c>
      <c r="J123" s="203">
        <f t="shared" si="5"/>
        <v>0.9999571725571725</v>
      </c>
    </row>
    <row r="124" spans="1:10" ht="31.5">
      <c r="A124" s="204"/>
      <c r="B124" s="205" t="s">
        <v>154</v>
      </c>
      <c r="C124" s="210">
        <v>909</v>
      </c>
      <c r="D124" s="247" t="s">
        <v>289</v>
      </c>
      <c r="E124" s="247" t="s">
        <v>469</v>
      </c>
      <c r="F124" s="206" t="s">
        <v>149</v>
      </c>
      <c r="G124" s="206"/>
      <c r="H124" s="207">
        <f t="shared" si="9"/>
        <v>192.4</v>
      </c>
      <c r="I124" s="207">
        <f t="shared" si="9"/>
        <v>192.39176</v>
      </c>
      <c r="J124" s="203">
        <f t="shared" si="5"/>
        <v>0.9999571725571725</v>
      </c>
    </row>
    <row r="125" spans="1:10" ht="15.75">
      <c r="A125" s="208"/>
      <c r="B125" s="209" t="s">
        <v>131</v>
      </c>
      <c r="C125" s="210">
        <v>909</v>
      </c>
      <c r="D125" s="247" t="s">
        <v>289</v>
      </c>
      <c r="E125" s="247" t="s">
        <v>469</v>
      </c>
      <c r="F125" s="206" t="s">
        <v>149</v>
      </c>
      <c r="G125" s="206" t="s">
        <v>107</v>
      </c>
      <c r="H125" s="207">
        <v>192.4</v>
      </c>
      <c r="I125" s="202">
        <v>192.39176</v>
      </c>
      <c r="J125" s="203">
        <f t="shared" si="5"/>
        <v>0.9999571725571725</v>
      </c>
    </row>
    <row r="126" spans="1:10" ht="15.75">
      <c r="A126" s="248" t="s">
        <v>265</v>
      </c>
      <c r="B126" s="249" t="s">
        <v>24</v>
      </c>
      <c r="C126" s="250">
        <v>909</v>
      </c>
      <c r="D126" s="251" t="s">
        <v>25</v>
      </c>
      <c r="E126" s="251"/>
      <c r="F126" s="252"/>
      <c r="G126" s="252"/>
      <c r="H126" s="253">
        <f aca="true" t="shared" si="10" ref="H126:I130">H127</f>
        <v>26135.81071</v>
      </c>
      <c r="I126" s="253">
        <f t="shared" si="10"/>
        <v>26069.268030000003</v>
      </c>
      <c r="J126" s="233">
        <f t="shared" si="5"/>
        <v>0.9974539653375076</v>
      </c>
    </row>
    <row r="127" spans="1:10" ht="15.75">
      <c r="A127" s="254" t="s">
        <v>266</v>
      </c>
      <c r="B127" s="255" t="s">
        <v>27</v>
      </c>
      <c r="C127" s="250">
        <v>909</v>
      </c>
      <c r="D127" s="251" t="s">
        <v>28</v>
      </c>
      <c r="E127" s="251"/>
      <c r="F127" s="252"/>
      <c r="G127" s="252" t="s">
        <v>454</v>
      </c>
      <c r="H127" s="253">
        <f t="shared" si="10"/>
        <v>26135.81071</v>
      </c>
      <c r="I127" s="253">
        <f t="shared" si="10"/>
        <v>26069.268030000003</v>
      </c>
      <c r="J127" s="233">
        <f t="shared" si="5"/>
        <v>0.9974539653375076</v>
      </c>
    </row>
    <row r="128" spans="1:10" ht="15.75">
      <c r="A128" s="212"/>
      <c r="B128" s="256" t="s">
        <v>290</v>
      </c>
      <c r="C128" s="214">
        <v>909</v>
      </c>
      <c r="D128" s="215" t="s">
        <v>28</v>
      </c>
      <c r="E128" s="215" t="s">
        <v>472</v>
      </c>
      <c r="F128" s="216"/>
      <c r="G128" s="216"/>
      <c r="H128" s="222">
        <f t="shared" si="10"/>
        <v>26135.81071</v>
      </c>
      <c r="I128" s="222">
        <f t="shared" si="10"/>
        <v>26069.268030000003</v>
      </c>
      <c r="J128" s="203">
        <f t="shared" si="5"/>
        <v>0.9974539653375076</v>
      </c>
    </row>
    <row r="129" spans="1:10" ht="32.25" customHeight="1">
      <c r="A129" s="212"/>
      <c r="B129" s="213" t="s">
        <v>233</v>
      </c>
      <c r="C129" s="214">
        <v>909</v>
      </c>
      <c r="D129" s="215" t="s">
        <v>28</v>
      </c>
      <c r="E129" s="215" t="s">
        <v>472</v>
      </c>
      <c r="F129" s="216">
        <v>200</v>
      </c>
      <c r="G129" s="216"/>
      <c r="H129" s="222">
        <f t="shared" si="10"/>
        <v>26135.81071</v>
      </c>
      <c r="I129" s="222">
        <f t="shared" si="10"/>
        <v>26069.268030000003</v>
      </c>
      <c r="J129" s="203">
        <f aca="true" t="shared" si="11" ref="J129:J160">I129/H129</f>
        <v>0.9974539653375076</v>
      </c>
    </row>
    <row r="130" spans="1:10" ht="31.5">
      <c r="A130" s="212"/>
      <c r="B130" s="213" t="s">
        <v>467</v>
      </c>
      <c r="C130" s="214">
        <v>909</v>
      </c>
      <c r="D130" s="215" t="s">
        <v>28</v>
      </c>
      <c r="E130" s="215" t="s">
        <v>472</v>
      </c>
      <c r="F130" s="216">
        <v>240</v>
      </c>
      <c r="G130" s="216"/>
      <c r="H130" s="222">
        <f t="shared" si="10"/>
        <v>26135.81071</v>
      </c>
      <c r="I130" s="222">
        <f t="shared" si="10"/>
        <v>26069.268030000003</v>
      </c>
      <c r="J130" s="203">
        <f t="shared" si="11"/>
        <v>0.9974539653375076</v>
      </c>
    </row>
    <row r="131" spans="1:10" ht="21.75" customHeight="1">
      <c r="A131" s="212"/>
      <c r="B131" s="213" t="s">
        <v>471</v>
      </c>
      <c r="C131" s="214">
        <v>909</v>
      </c>
      <c r="D131" s="215" t="s">
        <v>28</v>
      </c>
      <c r="E131" s="215" t="s">
        <v>472</v>
      </c>
      <c r="F131" s="216">
        <v>244</v>
      </c>
      <c r="G131" s="216"/>
      <c r="H131" s="222">
        <f>H132+H133+H134+H135+H136</f>
        <v>26135.81071</v>
      </c>
      <c r="I131" s="222">
        <f>I132+I133+I134+I135+I136</f>
        <v>26069.268030000003</v>
      </c>
      <c r="J131" s="203">
        <f t="shared" si="11"/>
        <v>0.9974539653375076</v>
      </c>
    </row>
    <row r="132" spans="1:10" ht="15.75">
      <c r="A132" s="212"/>
      <c r="B132" s="213" t="s">
        <v>473</v>
      </c>
      <c r="C132" s="214">
        <v>909</v>
      </c>
      <c r="D132" s="215" t="s">
        <v>28</v>
      </c>
      <c r="E132" s="215" t="s">
        <v>472</v>
      </c>
      <c r="F132" s="216">
        <v>244</v>
      </c>
      <c r="G132" s="216">
        <v>225</v>
      </c>
      <c r="H132" s="222">
        <v>660.8162</v>
      </c>
      <c r="I132" s="202">
        <v>660.8162</v>
      </c>
      <c r="J132" s="203">
        <f t="shared" si="11"/>
        <v>1</v>
      </c>
    </row>
    <row r="133" spans="1:10" ht="15.75">
      <c r="A133" s="212"/>
      <c r="B133" s="256" t="s">
        <v>470</v>
      </c>
      <c r="C133" s="214">
        <v>909</v>
      </c>
      <c r="D133" s="215" t="s">
        <v>28</v>
      </c>
      <c r="E133" s="215" t="s">
        <v>472</v>
      </c>
      <c r="F133" s="216">
        <v>244</v>
      </c>
      <c r="G133" s="216" t="s">
        <v>107</v>
      </c>
      <c r="H133" s="222">
        <v>21204.657760000002</v>
      </c>
      <c r="I133" s="202">
        <v>21138.15908</v>
      </c>
      <c r="J133" s="203">
        <f t="shared" si="11"/>
        <v>0.9968639588173197</v>
      </c>
    </row>
    <row r="134" spans="1:10" ht="15.75">
      <c r="A134" s="212"/>
      <c r="B134" s="213" t="s">
        <v>132</v>
      </c>
      <c r="C134" s="214">
        <v>909</v>
      </c>
      <c r="D134" s="215" t="s">
        <v>28</v>
      </c>
      <c r="E134" s="215" t="s">
        <v>472</v>
      </c>
      <c r="F134" s="216">
        <v>244</v>
      </c>
      <c r="G134" s="216">
        <v>310</v>
      </c>
      <c r="H134" s="222">
        <v>4180.13675</v>
      </c>
      <c r="I134" s="202">
        <v>4180.13675</v>
      </c>
      <c r="J134" s="203">
        <f t="shared" si="11"/>
        <v>1</v>
      </c>
    </row>
    <row r="135" spans="1:10" ht="15.75">
      <c r="A135" s="212"/>
      <c r="B135" s="213" t="s">
        <v>133</v>
      </c>
      <c r="C135" s="214">
        <v>909</v>
      </c>
      <c r="D135" s="215" t="s">
        <v>28</v>
      </c>
      <c r="E135" s="215" t="s">
        <v>472</v>
      </c>
      <c r="F135" s="216">
        <v>244</v>
      </c>
      <c r="G135" s="216">
        <v>349</v>
      </c>
      <c r="H135" s="222">
        <v>85.99321</v>
      </c>
      <c r="I135" s="202">
        <v>85.94921000000001</v>
      </c>
      <c r="J135" s="203">
        <f t="shared" si="11"/>
        <v>0.9994883316950257</v>
      </c>
    </row>
    <row r="136" spans="1:10" ht="15.75">
      <c r="A136" s="212"/>
      <c r="B136" s="213" t="s">
        <v>133</v>
      </c>
      <c r="C136" s="214">
        <v>909</v>
      </c>
      <c r="D136" s="215" t="s">
        <v>28</v>
      </c>
      <c r="E136" s="215" t="s">
        <v>472</v>
      </c>
      <c r="F136" s="215" t="s">
        <v>149</v>
      </c>
      <c r="G136" s="216">
        <v>346</v>
      </c>
      <c r="H136" s="222">
        <v>4.20679</v>
      </c>
      <c r="I136" s="202">
        <v>4.20679</v>
      </c>
      <c r="J136" s="203">
        <f t="shared" si="11"/>
        <v>1</v>
      </c>
    </row>
    <row r="137" spans="1:10" ht="18" customHeight="1">
      <c r="A137" s="254" t="s">
        <v>272</v>
      </c>
      <c r="B137" s="255" t="s">
        <v>474</v>
      </c>
      <c r="C137" s="251" t="s">
        <v>67</v>
      </c>
      <c r="D137" s="251" t="s">
        <v>515</v>
      </c>
      <c r="E137" s="251"/>
      <c r="F137" s="252"/>
      <c r="G137" s="252"/>
      <c r="H137" s="257">
        <f aca="true" t="shared" si="12" ref="H137:I141">H138</f>
        <v>87.6</v>
      </c>
      <c r="I137" s="257">
        <f t="shared" si="12"/>
        <v>87.6</v>
      </c>
      <c r="J137" s="233">
        <f t="shared" si="11"/>
        <v>1</v>
      </c>
    </row>
    <row r="138" spans="1:10" ht="24" customHeight="1">
      <c r="A138" s="254" t="s">
        <v>273</v>
      </c>
      <c r="B138" s="255" t="s">
        <v>475</v>
      </c>
      <c r="C138" s="251" t="s">
        <v>67</v>
      </c>
      <c r="D138" s="251" t="s">
        <v>293</v>
      </c>
      <c r="E138" s="251"/>
      <c r="F138" s="252"/>
      <c r="G138" s="252"/>
      <c r="H138" s="257">
        <f t="shared" si="12"/>
        <v>87.6</v>
      </c>
      <c r="I138" s="257">
        <f t="shared" si="12"/>
        <v>87.6</v>
      </c>
      <c r="J138" s="233">
        <f t="shared" si="11"/>
        <v>1</v>
      </c>
    </row>
    <row r="139" spans="1:10" ht="63">
      <c r="A139" s="212"/>
      <c r="B139" s="213" t="s">
        <v>294</v>
      </c>
      <c r="C139" s="215" t="s">
        <v>67</v>
      </c>
      <c r="D139" s="215" t="s">
        <v>293</v>
      </c>
      <c r="E139" s="215" t="s">
        <v>476</v>
      </c>
      <c r="F139" s="216"/>
      <c r="G139" s="216"/>
      <c r="H139" s="217">
        <f t="shared" si="12"/>
        <v>87.6</v>
      </c>
      <c r="I139" s="217">
        <f t="shared" si="12"/>
        <v>87.6</v>
      </c>
      <c r="J139" s="203">
        <f t="shared" si="11"/>
        <v>1</v>
      </c>
    </row>
    <row r="140" spans="1:10" ht="31.5">
      <c r="A140" s="212"/>
      <c r="B140" s="213" t="s">
        <v>233</v>
      </c>
      <c r="C140" s="215" t="s">
        <v>67</v>
      </c>
      <c r="D140" s="215" t="s">
        <v>293</v>
      </c>
      <c r="E140" s="215" t="s">
        <v>476</v>
      </c>
      <c r="F140" s="215" t="s">
        <v>361</v>
      </c>
      <c r="G140" s="216"/>
      <c r="H140" s="217">
        <f t="shared" si="12"/>
        <v>87.6</v>
      </c>
      <c r="I140" s="217">
        <f t="shared" si="12"/>
        <v>87.6</v>
      </c>
      <c r="J140" s="203">
        <f t="shared" si="11"/>
        <v>1</v>
      </c>
    </row>
    <row r="141" spans="1:10" ht="27.75" customHeight="1">
      <c r="A141" s="212"/>
      <c r="B141" s="213" t="s">
        <v>466</v>
      </c>
      <c r="C141" s="215" t="s">
        <v>67</v>
      </c>
      <c r="D141" s="215" t="s">
        <v>293</v>
      </c>
      <c r="E141" s="215" t="s">
        <v>476</v>
      </c>
      <c r="F141" s="215" t="s">
        <v>149</v>
      </c>
      <c r="G141" s="216"/>
      <c r="H141" s="217">
        <f t="shared" si="12"/>
        <v>87.6</v>
      </c>
      <c r="I141" s="217">
        <f t="shared" si="12"/>
        <v>87.6</v>
      </c>
      <c r="J141" s="203">
        <f t="shared" si="11"/>
        <v>1</v>
      </c>
    </row>
    <row r="142" spans="1:10" ht="15.75">
      <c r="A142" s="212"/>
      <c r="B142" s="213" t="s">
        <v>477</v>
      </c>
      <c r="C142" s="215" t="s">
        <v>67</v>
      </c>
      <c r="D142" s="215" t="s">
        <v>293</v>
      </c>
      <c r="E142" s="215" t="s">
        <v>476</v>
      </c>
      <c r="F142" s="215" t="s">
        <v>149</v>
      </c>
      <c r="G142" s="216">
        <v>226</v>
      </c>
      <c r="H142" s="217">
        <v>87.6</v>
      </c>
      <c r="I142" s="202">
        <v>87.6</v>
      </c>
      <c r="J142" s="203">
        <f t="shared" si="11"/>
        <v>1</v>
      </c>
    </row>
    <row r="143" spans="1:10" ht="15.75">
      <c r="A143" s="242" t="s">
        <v>322</v>
      </c>
      <c r="B143" s="243" t="s">
        <v>29</v>
      </c>
      <c r="C143" s="244">
        <v>909</v>
      </c>
      <c r="D143" s="245" t="s">
        <v>30</v>
      </c>
      <c r="E143" s="245"/>
      <c r="F143" s="245"/>
      <c r="G143" s="245"/>
      <c r="H143" s="231">
        <f>H144+H150+H156</f>
        <v>1892.3127</v>
      </c>
      <c r="I143" s="231">
        <f>I144+I150+I156</f>
        <v>1892.3127</v>
      </c>
      <c r="J143" s="233">
        <f t="shared" si="11"/>
        <v>1</v>
      </c>
    </row>
    <row r="144" spans="1:10" ht="31.5">
      <c r="A144" s="242" t="s">
        <v>324</v>
      </c>
      <c r="B144" s="243" t="s">
        <v>153</v>
      </c>
      <c r="C144" s="244">
        <v>909</v>
      </c>
      <c r="D144" s="258" t="s">
        <v>152</v>
      </c>
      <c r="E144" s="258"/>
      <c r="F144" s="258"/>
      <c r="G144" s="258"/>
      <c r="H144" s="231">
        <f aca="true" t="shared" si="13" ref="H144:I148">H145</f>
        <v>30.495</v>
      </c>
      <c r="I144" s="231">
        <f t="shared" si="13"/>
        <v>30.495</v>
      </c>
      <c r="J144" s="233">
        <f t="shared" si="11"/>
        <v>1</v>
      </c>
    </row>
    <row r="145" spans="1:10" ht="69" customHeight="1">
      <c r="A145" s="208"/>
      <c r="B145" s="209" t="s">
        <v>295</v>
      </c>
      <c r="C145" s="210">
        <v>909</v>
      </c>
      <c r="D145" s="259" t="s">
        <v>152</v>
      </c>
      <c r="E145" s="259" t="s">
        <v>478</v>
      </c>
      <c r="F145" s="259"/>
      <c r="G145" s="259"/>
      <c r="H145" s="207">
        <f t="shared" si="13"/>
        <v>30.495</v>
      </c>
      <c r="I145" s="207">
        <f t="shared" si="13"/>
        <v>30.495</v>
      </c>
      <c r="J145" s="203">
        <f t="shared" si="11"/>
        <v>1</v>
      </c>
    </row>
    <row r="146" spans="1:10" ht="31.5">
      <c r="A146" s="208"/>
      <c r="B146" s="209" t="s">
        <v>285</v>
      </c>
      <c r="C146" s="210">
        <v>909</v>
      </c>
      <c r="D146" s="259" t="s">
        <v>152</v>
      </c>
      <c r="E146" s="259" t="s">
        <v>478</v>
      </c>
      <c r="F146" s="259" t="s">
        <v>173</v>
      </c>
      <c r="G146" s="259"/>
      <c r="H146" s="207">
        <f t="shared" si="13"/>
        <v>30.495</v>
      </c>
      <c r="I146" s="207">
        <f t="shared" si="13"/>
        <v>30.495</v>
      </c>
      <c r="J146" s="203">
        <f t="shared" si="11"/>
        <v>1</v>
      </c>
    </row>
    <row r="147" spans="1:10" ht="29.25" customHeight="1">
      <c r="A147" s="208"/>
      <c r="B147" s="209" t="s">
        <v>443</v>
      </c>
      <c r="C147" s="210">
        <v>909</v>
      </c>
      <c r="D147" s="259" t="s">
        <v>152</v>
      </c>
      <c r="E147" s="259" t="s">
        <v>478</v>
      </c>
      <c r="F147" s="259" t="s">
        <v>361</v>
      </c>
      <c r="G147" s="259"/>
      <c r="H147" s="207">
        <f t="shared" si="13"/>
        <v>30.495</v>
      </c>
      <c r="I147" s="207">
        <f t="shared" si="13"/>
        <v>30.495</v>
      </c>
      <c r="J147" s="203">
        <f t="shared" si="11"/>
        <v>1</v>
      </c>
    </row>
    <row r="148" spans="1:10" ht="31.5">
      <c r="A148" s="204"/>
      <c r="B148" s="205" t="s">
        <v>154</v>
      </c>
      <c r="C148" s="210">
        <v>909</v>
      </c>
      <c r="D148" s="259" t="s">
        <v>152</v>
      </c>
      <c r="E148" s="259" t="s">
        <v>478</v>
      </c>
      <c r="F148" s="259" t="s">
        <v>149</v>
      </c>
      <c r="G148" s="259"/>
      <c r="H148" s="207">
        <f t="shared" si="13"/>
        <v>30.495</v>
      </c>
      <c r="I148" s="207">
        <f t="shared" si="13"/>
        <v>30.495</v>
      </c>
      <c r="J148" s="203">
        <f t="shared" si="11"/>
        <v>1</v>
      </c>
    </row>
    <row r="149" spans="1:10" ht="15.75">
      <c r="A149" s="208"/>
      <c r="B149" s="209" t="s">
        <v>131</v>
      </c>
      <c r="C149" s="210">
        <v>909</v>
      </c>
      <c r="D149" s="259" t="s">
        <v>152</v>
      </c>
      <c r="E149" s="259" t="s">
        <v>478</v>
      </c>
      <c r="F149" s="259" t="s">
        <v>149</v>
      </c>
      <c r="G149" s="259" t="s">
        <v>107</v>
      </c>
      <c r="H149" s="207">
        <v>30.495</v>
      </c>
      <c r="I149" s="202">
        <v>30.495</v>
      </c>
      <c r="J149" s="203">
        <f t="shared" si="11"/>
        <v>1</v>
      </c>
    </row>
    <row r="150" spans="1:10" ht="15.75">
      <c r="A150" s="242" t="s">
        <v>505</v>
      </c>
      <c r="B150" s="243" t="s">
        <v>320</v>
      </c>
      <c r="C150" s="244">
        <v>909</v>
      </c>
      <c r="D150" s="245" t="s">
        <v>31</v>
      </c>
      <c r="E150" s="245"/>
      <c r="F150" s="245"/>
      <c r="G150" s="245"/>
      <c r="H150" s="231">
        <f aca="true" t="shared" si="14" ref="H150:I154">H151</f>
        <v>1155</v>
      </c>
      <c r="I150" s="231">
        <f t="shared" si="14"/>
        <v>1155</v>
      </c>
      <c r="J150" s="233">
        <f t="shared" si="11"/>
        <v>1</v>
      </c>
    </row>
    <row r="151" spans="1:10" ht="47.25">
      <c r="A151" s="208"/>
      <c r="B151" s="209" t="s">
        <v>237</v>
      </c>
      <c r="C151" s="210">
        <v>909</v>
      </c>
      <c r="D151" s="206" t="s">
        <v>31</v>
      </c>
      <c r="E151" s="206" t="s">
        <v>479</v>
      </c>
      <c r="F151" s="206"/>
      <c r="G151" s="206"/>
      <c r="H151" s="207">
        <f t="shared" si="14"/>
        <v>1155</v>
      </c>
      <c r="I151" s="207">
        <f t="shared" si="14"/>
        <v>1155</v>
      </c>
      <c r="J151" s="203">
        <f t="shared" si="11"/>
        <v>1</v>
      </c>
    </row>
    <row r="152" spans="1:10" ht="31.5">
      <c r="A152" s="208"/>
      <c r="B152" s="209" t="s">
        <v>285</v>
      </c>
      <c r="C152" s="210">
        <v>909</v>
      </c>
      <c r="D152" s="206" t="s">
        <v>31</v>
      </c>
      <c r="E152" s="206" t="s">
        <v>479</v>
      </c>
      <c r="F152" s="206" t="s">
        <v>173</v>
      </c>
      <c r="G152" s="206"/>
      <c r="H152" s="207">
        <f t="shared" si="14"/>
        <v>1155</v>
      </c>
      <c r="I152" s="207">
        <f t="shared" si="14"/>
        <v>1155</v>
      </c>
      <c r="J152" s="203">
        <f t="shared" si="11"/>
        <v>1</v>
      </c>
    </row>
    <row r="153" spans="1:10" ht="31.5">
      <c r="A153" s="208"/>
      <c r="B153" s="209" t="s">
        <v>358</v>
      </c>
      <c r="C153" s="210">
        <v>909</v>
      </c>
      <c r="D153" s="206" t="s">
        <v>31</v>
      </c>
      <c r="E153" s="206" t="s">
        <v>479</v>
      </c>
      <c r="F153" s="206" t="s">
        <v>361</v>
      </c>
      <c r="G153" s="206"/>
      <c r="H153" s="207">
        <f t="shared" si="14"/>
        <v>1155</v>
      </c>
      <c r="I153" s="207">
        <f t="shared" si="14"/>
        <v>1155</v>
      </c>
      <c r="J153" s="203">
        <f t="shared" si="11"/>
        <v>1</v>
      </c>
    </row>
    <row r="154" spans="1:10" ht="31.5">
      <c r="A154" s="204"/>
      <c r="B154" s="205" t="s">
        <v>154</v>
      </c>
      <c r="C154" s="210">
        <v>909</v>
      </c>
      <c r="D154" s="206" t="s">
        <v>31</v>
      </c>
      <c r="E154" s="206" t="s">
        <v>479</v>
      </c>
      <c r="F154" s="206" t="s">
        <v>149</v>
      </c>
      <c r="G154" s="206"/>
      <c r="H154" s="207">
        <f t="shared" si="14"/>
        <v>1155</v>
      </c>
      <c r="I154" s="207">
        <f t="shared" si="14"/>
        <v>1155</v>
      </c>
      <c r="J154" s="203">
        <f t="shared" si="11"/>
        <v>1</v>
      </c>
    </row>
    <row r="155" spans="1:10" ht="15.75">
      <c r="A155" s="208"/>
      <c r="B155" s="209" t="s">
        <v>131</v>
      </c>
      <c r="C155" s="210">
        <v>909</v>
      </c>
      <c r="D155" s="206" t="s">
        <v>31</v>
      </c>
      <c r="E155" s="206" t="s">
        <v>479</v>
      </c>
      <c r="F155" s="206" t="s">
        <v>149</v>
      </c>
      <c r="G155" s="206" t="s">
        <v>107</v>
      </c>
      <c r="H155" s="207">
        <v>1155</v>
      </c>
      <c r="I155" s="202">
        <v>1155</v>
      </c>
      <c r="J155" s="203">
        <f t="shared" si="11"/>
        <v>1</v>
      </c>
    </row>
    <row r="156" spans="1:10" ht="15.75">
      <c r="A156" s="242" t="s">
        <v>506</v>
      </c>
      <c r="B156" s="243" t="s">
        <v>296</v>
      </c>
      <c r="C156" s="244">
        <v>909</v>
      </c>
      <c r="D156" s="245" t="s">
        <v>298</v>
      </c>
      <c r="E156" s="245"/>
      <c r="F156" s="245"/>
      <c r="G156" s="245"/>
      <c r="H156" s="231">
        <f>H157+H162+H167+H172+H177+H182</f>
        <v>706.8177000000001</v>
      </c>
      <c r="I156" s="231">
        <f>I157+I162+I167+I172+I177+I182</f>
        <v>706.8177000000001</v>
      </c>
      <c r="J156" s="233">
        <f t="shared" si="11"/>
        <v>1</v>
      </c>
    </row>
    <row r="157" spans="1:10" ht="47.25">
      <c r="A157" s="242" t="s">
        <v>507</v>
      </c>
      <c r="B157" s="243" t="s">
        <v>232</v>
      </c>
      <c r="C157" s="244">
        <v>909</v>
      </c>
      <c r="D157" s="245" t="s">
        <v>298</v>
      </c>
      <c r="E157" s="245" t="s">
        <v>458</v>
      </c>
      <c r="F157" s="245"/>
      <c r="G157" s="245"/>
      <c r="H157" s="231">
        <f aca="true" t="shared" si="15" ref="H157:I160">H158</f>
        <v>292</v>
      </c>
      <c r="I157" s="231">
        <f t="shared" si="15"/>
        <v>292</v>
      </c>
      <c r="J157" s="233">
        <f t="shared" si="11"/>
        <v>1</v>
      </c>
    </row>
    <row r="158" spans="1:10" ht="31.5">
      <c r="A158" s="208"/>
      <c r="B158" s="209" t="s">
        <v>285</v>
      </c>
      <c r="C158" s="210">
        <v>909</v>
      </c>
      <c r="D158" s="206" t="s">
        <v>298</v>
      </c>
      <c r="E158" s="206" t="s">
        <v>458</v>
      </c>
      <c r="F158" s="206" t="s">
        <v>173</v>
      </c>
      <c r="G158" s="206"/>
      <c r="H158" s="207">
        <f t="shared" si="15"/>
        <v>292</v>
      </c>
      <c r="I158" s="207">
        <f t="shared" si="15"/>
        <v>292</v>
      </c>
      <c r="J158" s="203">
        <f t="shared" si="11"/>
        <v>1</v>
      </c>
    </row>
    <row r="159" spans="1:10" ht="31.5">
      <c r="A159" s="208"/>
      <c r="B159" s="209" t="s">
        <v>358</v>
      </c>
      <c r="C159" s="210">
        <v>909</v>
      </c>
      <c r="D159" s="206" t="s">
        <v>298</v>
      </c>
      <c r="E159" s="206" t="s">
        <v>458</v>
      </c>
      <c r="F159" s="206" t="s">
        <v>361</v>
      </c>
      <c r="G159" s="206"/>
      <c r="H159" s="207">
        <f t="shared" si="15"/>
        <v>292</v>
      </c>
      <c r="I159" s="207">
        <f t="shared" si="15"/>
        <v>292</v>
      </c>
      <c r="J159" s="203">
        <f t="shared" si="11"/>
        <v>1</v>
      </c>
    </row>
    <row r="160" spans="1:10" ht="31.5">
      <c r="A160" s="204"/>
      <c r="B160" s="205" t="s">
        <v>154</v>
      </c>
      <c r="C160" s="210">
        <v>909</v>
      </c>
      <c r="D160" s="206" t="s">
        <v>298</v>
      </c>
      <c r="E160" s="206" t="s">
        <v>458</v>
      </c>
      <c r="F160" s="206" t="s">
        <v>149</v>
      </c>
      <c r="G160" s="206"/>
      <c r="H160" s="207">
        <f t="shared" si="15"/>
        <v>292</v>
      </c>
      <c r="I160" s="207">
        <f t="shared" si="15"/>
        <v>292</v>
      </c>
      <c r="J160" s="203">
        <f t="shared" si="11"/>
        <v>1</v>
      </c>
    </row>
    <row r="161" spans="1:10" ht="15.75">
      <c r="A161" s="208"/>
      <c r="B161" s="209" t="s">
        <v>131</v>
      </c>
      <c r="C161" s="210">
        <v>909</v>
      </c>
      <c r="D161" s="206" t="s">
        <v>298</v>
      </c>
      <c r="E161" s="206" t="s">
        <v>458</v>
      </c>
      <c r="F161" s="206" t="s">
        <v>149</v>
      </c>
      <c r="G161" s="206" t="s">
        <v>107</v>
      </c>
      <c r="H161" s="207">
        <v>292</v>
      </c>
      <c r="I161" s="202">
        <v>292</v>
      </c>
      <c r="J161" s="203">
        <f aca="true" t="shared" si="16" ref="J161:J186">I161/H161</f>
        <v>1</v>
      </c>
    </row>
    <row r="162" spans="1:10" ht="31.5">
      <c r="A162" s="242" t="s">
        <v>508</v>
      </c>
      <c r="B162" s="243" t="s">
        <v>234</v>
      </c>
      <c r="C162" s="244">
        <v>909</v>
      </c>
      <c r="D162" s="245" t="s">
        <v>298</v>
      </c>
      <c r="E162" s="245" t="s">
        <v>459</v>
      </c>
      <c r="F162" s="245"/>
      <c r="G162" s="245"/>
      <c r="H162" s="231">
        <f aca="true" t="shared" si="17" ref="H162:I165">H163</f>
        <v>69.972</v>
      </c>
      <c r="I162" s="231">
        <f t="shared" si="17"/>
        <v>69.972</v>
      </c>
      <c r="J162" s="233">
        <f t="shared" si="16"/>
        <v>1</v>
      </c>
    </row>
    <row r="163" spans="1:10" ht="31.5">
      <c r="A163" s="208"/>
      <c r="B163" s="209" t="s">
        <v>285</v>
      </c>
      <c r="C163" s="210">
        <v>909</v>
      </c>
      <c r="D163" s="206" t="s">
        <v>298</v>
      </c>
      <c r="E163" s="206" t="s">
        <v>459</v>
      </c>
      <c r="F163" s="206" t="s">
        <v>173</v>
      </c>
      <c r="G163" s="206"/>
      <c r="H163" s="207">
        <f t="shared" si="17"/>
        <v>69.972</v>
      </c>
      <c r="I163" s="207">
        <f t="shared" si="17"/>
        <v>69.972</v>
      </c>
      <c r="J163" s="203">
        <f t="shared" si="16"/>
        <v>1</v>
      </c>
    </row>
    <row r="164" spans="1:10" ht="31.5">
      <c r="A164" s="208"/>
      <c r="B164" s="209" t="s">
        <v>358</v>
      </c>
      <c r="C164" s="210">
        <v>909</v>
      </c>
      <c r="D164" s="206" t="s">
        <v>298</v>
      </c>
      <c r="E164" s="206" t="s">
        <v>459</v>
      </c>
      <c r="F164" s="206" t="s">
        <v>361</v>
      </c>
      <c r="G164" s="206"/>
      <c r="H164" s="207">
        <f t="shared" si="17"/>
        <v>69.972</v>
      </c>
      <c r="I164" s="207">
        <f t="shared" si="17"/>
        <v>69.972</v>
      </c>
      <c r="J164" s="203">
        <f t="shared" si="16"/>
        <v>1</v>
      </c>
    </row>
    <row r="165" spans="1:10" ht="31.5">
      <c r="A165" s="204"/>
      <c r="B165" s="205" t="s">
        <v>154</v>
      </c>
      <c r="C165" s="210">
        <v>909</v>
      </c>
      <c r="D165" s="206" t="s">
        <v>298</v>
      </c>
      <c r="E165" s="206" t="s">
        <v>459</v>
      </c>
      <c r="F165" s="206" t="s">
        <v>149</v>
      </c>
      <c r="G165" s="206"/>
      <c r="H165" s="207">
        <f t="shared" si="17"/>
        <v>69.972</v>
      </c>
      <c r="I165" s="207">
        <f t="shared" si="17"/>
        <v>69.972</v>
      </c>
      <c r="J165" s="203">
        <f t="shared" si="16"/>
        <v>1</v>
      </c>
    </row>
    <row r="166" spans="1:10" ht="15.75">
      <c r="A166" s="208"/>
      <c r="B166" s="209" t="s">
        <v>131</v>
      </c>
      <c r="C166" s="210">
        <v>909</v>
      </c>
      <c r="D166" s="206" t="s">
        <v>298</v>
      </c>
      <c r="E166" s="206" t="s">
        <v>459</v>
      </c>
      <c r="F166" s="206" t="s">
        <v>149</v>
      </c>
      <c r="G166" s="206" t="s">
        <v>107</v>
      </c>
      <c r="H166" s="207">
        <v>69.972</v>
      </c>
      <c r="I166" s="202">
        <v>69.972</v>
      </c>
      <c r="J166" s="203">
        <f t="shared" si="16"/>
        <v>1</v>
      </c>
    </row>
    <row r="167" spans="1:10" ht="78.75">
      <c r="A167" s="242" t="s">
        <v>509</v>
      </c>
      <c r="B167" s="243" t="s">
        <v>460</v>
      </c>
      <c r="C167" s="244">
        <v>909</v>
      </c>
      <c r="D167" s="245" t="s">
        <v>298</v>
      </c>
      <c r="E167" s="245" t="s">
        <v>461</v>
      </c>
      <c r="F167" s="245"/>
      <c r="G167" s="245"/>
      <c r="H167" s="231">
        <f aca="true" t="shared" si="18" ref="H167:I170">H168</f>
        <v>69.972</v>
      </c>
      <c r="I167" s="231">
        <f t="shared" si="18"/>
        <v>69.972</v>
      </c>
      <c r="J167" s="233">
        <f t="shared" si="16"/>
        <v>1</v>
      </c>
    </row>
    <row r="168" spans="1:10" ht="31.5">
      <c r="A168" s="208"/>
      <c r="B168" s="209" t="s">
        <v>285</v>
      </c>
      <c r="C168" s="210">
        <v>909</v>
      </c>
      <c r="D168" s="206" t="s">
        <v>298</v>
      </c>
      <c r="E168" s="206" t="s">
        <v>461</v>
      </c>
      <c r="F168" s="206" t="s">
        <v>173</v>
      </c>
      <c r="G168" s="206"/>
      <c r="H168" s="207">
        <f t="shared" si="18"/>
        <v>69.972</v>
      </c>
      <c r="I168" s="207">
        <f t="shared" si="18"/>
        <v>69.972</v>
      </c>
      <c r="J168" s="203">
        <f t="shared" si="16"/>
        <v>1</v>
      </c>
    </row>
    <row r="169" spans="1:10" ht="31.5">
      <c r="A169" s="208"/>
      <c r="B169" s="209" t="s">
        <v>462</v>
      </c>
      <c r="C169" s="210">
        <v>909</v>
      </c>
      <c r="D169" s="206" t="s">
        <v>298</v>
      </c>
      <c r="E169" s="206" t="s">
        <v>461</v>
      </c>
      <c r="F169" s="206" t="s">
        <v>361</v>
      </c>
      <c r="G169" s="206"/>
      <c r="H169" s="207">
        <f t="shared" si="18"/>
        <v>69.972</v>
      </c>
      <c r="I169" s="207">
        <f t="shared" si="18"/>
        <v>69.972</v>
      </c>
      <c r="J169" s="203">
        <f t="shared" si="16"/>
        <v>1</v>
      </c>
    </row>
    <row r="170" spans="1:10" ht="31.5">
      <c r="A170" s="204"/>
      <c r="B170" s="205" t="s">
        <v>154</v>
      </c>
      <c r="C170" s="210">
        <v>909</v>
      </c>
      <c r="D170" s="206" t="s">
        <v>298</v>
      </c>
      <c r="E170" s="206" t="s">
        <v>461</v>
      </c>
      <c r="F170" s="206" t="s">
        <v>149</v>
      </c>
      <c r="G170" s="206"/>
      <c r="H170" s="207">
        <f t="shared" si="18"/>
        <v>69.972</v>
      </c>
      <c r="I170" s="207">
        <f t="shared" si="18"/>
        <v>69.972</v>
      </c>
      <c r="J170" s="203">
        <f t="shared" si="16"/>
        <v>1</v>
      </c>
    </row>
    <row r="171" spans="1:10" ht="15.75">
      <c r="A171" s="208"/>
      <c r="B171" s="209" t="s">
        <v>131</v>
      </c>
      <c r="C171" s="210">
        <v>909</v>
      </c>
      <c r="D171" s="206" t="s">
        <v>298</v>
      </c>
      <c r="E171" s="206" t="s">
        <v>461</v>
      </c>
      <c r="F171" s="206" t="s">
        <v>149</v>
      </c>
      <c r="G171" s="206" t="s">
        <v>107</v>
      </c>
      <c r="H171" s="207">
        <v>69.972</v>
      </c>
      <c r="I171" s="202">
        <v>69.972</v>
      </c>
      <c r="J171" s="203">
        <f t="shared" si="16"/>
        <v>1</v>
      </c>
    </row>
    <row r="172" spans="1:10" ht="37.5" customHeight="1">
      <c r="A172" s="242" t="s">
        <v>510</v>
      </c>
      <c r="B172" s="243" t="s">
        <v>235</v>
      </c>
      <c r="C172" s="244">
        <v>909</v>
      </c>
      <c r="D172" s="245" t="s">
        <v>298</v>
      </c>
      <c r="E172" s="245" t="s">
        <v>463</v>
      </c>
      <c r="F172" s="245"/>
      <c r="G172" s="245"/>
      <c r="H172" s="231">
        <f aca="true" t="shared" si="19" ref="H172:I175">H173</f>
        <v>184.67370000000003</v>
      </c>
      <c r="I172" s="231">
        <f t="shared" si="19"/>
        <v>184.67370000000003</v>
      </c>
      <c r="J172" s="233">
        <f t="shared" si="16"/>
        <v>1</v>
      </c>
    </row>
    <row r="173" spans="1:10" ht="31.5">
      <c r="A173" s="208"/>
      <c r="B173" s="209" t="s">
        <v>285</v>
      </c>
      <c r="C173" s="210">
        <v>909</v>
      </c>
      <c r="D173" s="206" t="s">
        <v>298</v>
      </c>
      <c r="E173" s="206" t="s">
        <v>463</v>
      </c>
      <c r="F173" s="206" t="s">
        <v>173</v>
      </c>
      <c r="G173" s="206"/>
      <c r="H173" s="207">
        <f t="shared" si="19"/>
        <v>184.67370000000003</v>
      </c>
      <c r="I173" s="207">
        <f t="shared" si="19"/>
        <v>184.67370000000003</v>
      </c>
      <c r="J173" s="203">
        <f t="shared" si="16"/>
        <v>1</v>
      </c>
    </row>
    <row r="174" spans="1:10" ht="31.5">
      <c r="A174" s="208"/>
      <c r="B174" s="209" t="s">
        <v>358</v>
      </c>
      <c r="C174" s="210">
        <v>909</v>
      </c>
      <c r="D174" s="206" t="s">
        <v>298</v>
      </c>
      <c r="E174" s="206" t="s">
        <v>463</v>
      </c>
      <c r="F174" s="206" t="s">
        <v>361</v>
      </c>
      <c r="G174" s="206"/>
      <c r="H174" s="207">
        <f t="shared" si="19"/>
        <v>184.67370000000003</v>
      </c>
      <c r="I174" s="207">
        <f t="shared" si="19"/>
        <v>184.67370000000003</v>
      </c>
      <c r="J174" s="203">
        <f t="shared" si="16"/>
        <v>1</v>
      </c>
    </row>
    <row r="175" spans="1:10" ht="31.5">
      <c r="A175" s="204"/>
      <c r="B175" s="205" t="s">
        <v>154</v>
      </c>
      <c r="C175" s="210">
        <v>909</v>
      </c>
      <c r="D175" s="206" t="s">
        <v>298</v>
      </c>
      <c r="E175" s="206" t="s">
        <v>463</v>
      </c>
      <c r="F175" s="206" t="s">
        <v>149</v>
      </c>
      <c r="G175" s="206"/>
      <c r="H175" s="207">
        <f t="shared" si="19"/>
        <v>184.67370000000003</v>
      </c>
      <c r="I175" s="207">
        <f t="shared" si="19"/>
        <v>184.67370000000003</v>
      </c>
      <c r="J175" s="203">
        <f t="shared" si="16"/>
        <v>1</v>
      </c>
    </row>
    <row r="176" spans="1:10" ht="15.75">
      <c r="A176" s="208"/>
      <c r="B176" s="209" t="s">
        <v>131</v>
      </c>
      <c r="C176" s="210">
        <v>909</v>
      </c>
      <c r="D176" s="206" t="s">
        <v>298</v>
      </c>
      <c r="E176" s="206" t="s">
        <v>463</v>
      </c>
      <c r="F176" s="206" t="s">
        <v>149</v>
      </c>
      <c r="G176" s="206" t="s">
        <v>107</v>
      </c>
      <c r="H176" s="207">
        <v>184.67370000000003</v>
      </c>
      <c r="I176" s="202">
        <v>184.67370000000003</v>
      </c>
      <c r="J176" s="203">
        <f t="shared" si="16"/>
        <v>1</v>
      </c>
    </row>
    <row r="177" spans="1:10" ht="63">
      <c r="A177" s="242" t="s">
        <v>511</v>
      </c>
      <c r="B177" s="243" t="s">
        <v>236</v>
      </c>
      <c r="C177" s="244">
        <v>909</v>
      </c>
      <c r="D177" s="245" t="s">
        <v>298</v>
      </c>
      <c r="E177" s="245" t="s">
        <v>464</v>
      </c>
      <c r="F177" s="245"/>
      <c r="G177" s="245"/>
      <c r="H177" s="231">
        <f aca="true" t="shared" si="20" ref="H177:I180">H178</f>
        <v>77.6</v>
      </c>
      <c r="I177" s="231">
        <f t="shared" si="20"/>
        <v>77.6</v>
      </c>
      <c r="J177" s="233">
        <f t="shared" si="16"/>
        <v>1</v>
      </c>
    </row>
    <row r="178" spans="1:10" ht="31.5">
      <c r="A178" s="208"/>
      <c r="B178" s="209" t="s">
        <v>285</v>
      </c>
      <c r="C178" s="210">
        <v>909</v>
      </c>
      <c r="D178" s="206" t="s">
        <v>298</v>
      </c>
      <c r="E178" s="206" t="s">
        <v>464</v>
      </c>
      <c r="F178" s="206" t="s">
        <v>173</v>
      </c>
      <c r="G178" s="206"/>
      <c r="H178" s="207">
        <f t="shared" si="20"/>
        <v>77.6</v>
      </c>
      <c r="I178" s="207">
        <f t="shared" si="20"/>
        <v>77.6</v>
      </c>
      <c r="J178" s="203">
        <f t="shared" si="16"/>
        <v>1</v>
      </c>
    </row>
    <row r="179" spans="1:10" ht="31.5">
      <c r="A179" s="208"/>
      <c r="B179" s="209" t="s">
        <v>358</v>
      </c>
      <c r="C179" s="210">
        <v>909</v>
      </c>
      <c r="D179" s="206" t="s">
        <v>298</v>
      </c>
      <c r="E179" s="206" t="s">
        <v>464</v>
      </c>
      <c r="F179" s="206" t="s">
        <v>361</v>
      </c>
      <c r="G179" s="206"/>
      <c r="H179" s="207">
        <f t="shared" si="20"/>
        <v>77.6</v>
      </c>
      <c r="I179" s="207">
        <f t="shared" si="20"/>
        <v>77.6</v>
      </c>
      <c r="J179" s="203">
        <f t="shared" si="16"/>
        <v>1</v>
      </c>
    </row>
    <row r="180" spans="1:10" ht="31.5">
      <c r="A180" s="204"/>
      <c r="B180" s="205" t="s">
        <v>154</v>
      </c>
      <c r="C180" s="210">
        <v>909</v>
      </c>
      <c r="D180" s="206" t="s">
        <v>298</v>
      </c>
      <c r="E180" s="206" t="s">
        <v>464</v>
      </c>
      <c r="F180" s="206" t="s">
        <v>149</v>
      </c>
      <c r="G180" s="206"/>
      <c r="H180" s="207">
        <f t="shared" si="20"/>
        <v>77.6</v>
      </c>
      <c r="I180" s="207">
        <f t="shared" si="20"/>
        <v>77.6</v>
      </c>
      <c r="J180" s="203">
        <f t="shared" si="16"/>
        <v>1</v>
      </c>
    </row>
    <row r="181" spans="1:10" ht="15.75">
      <c r="A181" s="208"/>
      <c r="B181" s="209" t="s">
        <v>131</v>
      </c>
      <c r="C181" s="210">
        <v>909</v>
      </c>
      <c r="D181" s="206" t="s">
        <v>298</v>
      </c>
      <c r="E181" s="206" t="s">
        <v>464</v>
      </c>
      <c r="F181" s="206" t="s">
        <v>149</v>
      </c>
      <c r="G181" s="206" t="s">
        <v>107</v>
      </c>
      <c r="H181" s="207">
        <v>77.6</v>
      </c>
      <c r="I181" s="202">
        <v>77.6</v>
      </c>
      <c r="J181" s="203">
        <f t="shared" si="16"/>
        <v>1</v>
      </c>
    </row>
    <row r="182" spans="1:10" ht="136.5" customHeight="1">
      <c r="A182" s="254" t="s">
        <v>512</v>
      </c>
      <c r="B182" s="255" t="s">
        <v>297</v>
      </c>
      <c r="C182" s="260">
        <v>909</v>
      </c>
      <c r="D182" s="251" t="s">
        <v>298</v>
      </c>
      <c r="E182" s="261" t="s">
        <v>465</v>
      </c>
      <c r="F182" s="251"/>
      <c r="G182" s="262"/>
      <c r="H182" s="263">
        <f aca="true" t="shared" si="21" ref="H182:I185">H183</f>
        <v>12.6</v>
      </c>
      <c r="I182" s="263">
        <f t="shared" si="21"/>
        <v>12.6</v>
      </c>
      <c r="J182" s="233">
        <f t="shared" si="16"/>
        <v>1</v>
      </c>
    </row>
    <row r="183" spans="1:10" ht="31.5">
      <c r="A183" s="212"/>
      <c r="B183" s="213" t="s">
        <v>233</v>
      </c>
      <c r="C183" s="264">
        <v>909</v>
      </c>
      <c r="D183" s="215" t="s">
        <v>298</v>
      </c>
      <c r="E183" s="265" t="s">
        <v>465</v>
      </c>
      <c r="F183" s="215" t="s">
        <v>173</v>
      </c>
      <c r="G183" s="266"/>
      <c r="H183" s="267">
        <f t="shared" si="21"/>
        <v>12.6</v>
      </c>
      <c r="I183" s="267">
        <f t="shared" si="21"/>
        <v>12.6</v>
      </c>
      <c r="J183" s="203">
        <f t="shared" si="16"/>
        <v>1</v>
      </c>
    </row>
    <row r="184" spans="1:10" ht="33" customHeight="1">
      <c r="A184" s="212"/>
      <c r="B184" s="213" t="s">
        <v>466</v>
      </c>
      <c r="C184" s="264">
        <v>909</v>
      </c>
      <c r="D184" s="215" t="s">
        <v>298</v>
      </c>
      <c r="E184" s="265" t="s">
        <v>465</v>
      </c>
      <c r="F184" s="215" t="s">
        <v>361</v>
      </c>
      <c r="G184" s="266"/>
      <c r="H184" s="268">
        <f t="shared" si="21"/>
        <v>12.6</v>
      </c>
      <c r="I184" s="268">
        <f t="shared" si="21"/>
        <v>12.6</v>
      </c>
      <c r="J184" s="203">
        <f t="shared" si="16"/>
        <v>1</v>
      </c>
    </row>
    <row r="185" spans="1:10" ht="31.5">
      <c r="A185" s="212"/>
      <c r="B185" s="213" t="s">
        <v>467</v>
      </c>
      <c r="C185" s="264">
        <v>909</v>
      </c>
      <c r="D185" s="215" t="s">
        <v>298</v>
      </c>
      <c r="E185" s="265" t="s">
        <v>465</v>
      </c>
      <c r="F185" s="215" t="s">
        <v>149</v>
      </c>
      <c r="G185" s="269"/>
      <c r="H185" s="222">
        <f t="shared" si="21"/>
        <v>12.6</v>
      </c>
      <c r="I185" s="222">
        <f t="shared" si="21"/>
        <v>12.6</v>
      </c>
      <c r="J185" s="203">
        <f t="shared" si="16"/>
        <v>1</v>
      </c>
    </row>
    <row r="186" spans="1:10" ht="15.75">
      <c r="A186" s="208"/>
      <c r="B186" s="209" t="s">
        <v>131</v>
      </c>
      <c r="C186" s="264">
        <v>909</v>
      </c>
      <c r="D186" s="215" t="s">
        <v>298</v>
      </c>
      <c r="E186" s="265" t="s">
        <v>465</v>
      </c>
      <c r="F186" s="215" t="s">
        <v>149</v>
      </c>
      <c r="G186" s="234">
        <v>226</v>
      </c>
      <c r="H186" s="222">
        <v>12.6</v>
      </c>
      <c r="I186" s="222">
        <v>12.6</v>
      </c>
      <c r="J186" s="203">
        <f t="shared" si="16"/>
        <v>1</v>
      </c>
    </row>
    <row r="187" spans="1:10" ht="15.75">
      <c r="A187" s="242" t="s">
        <v>326</v>
      </c>
      <c r="B187" s="243" t="s">
        <v>323</v>
      </c>
      <c r="C187" s="244">
        <v>909</v>
      </c>
      <c r="D187" s="245" t="s">
        <v>32</v>
      </c>
      <c r="E187" s="245"/>
      <c r="F187" s="245"/>
      <c r="G187" s="245"/>
      <c r="H187" s="231">
        <f>H188</f>
        <v>13517.325399999998</v>
      </c>
      <c r="I187" s="231">
        <f>I188</f>
        <v>13506.936850000002</v>
      </c>
      <c r="J187" s="233">
        <f aca="true" t="shared" si="22" ref="J187:J242">I187/H187</f>
        <v>0.9992314640883029</v>
      </c>
    </row>
    <row r="188" spans="1:10" ht="15.75">
      <c r="A188" s="242" t="s">
        <v>327</v>
      </c>
      <c r="B188" s="243" t="s">
        <v>325</v>
      </c>
      <c r="C188" s="244">
        <v>909</v>
      </c>
      <c r="D188" s="245" t="s">
        <v>33</v>
      </c>
      <c r="E188" s="245" t="s">
        <v>454</v>
      </c>
      <c r="F188" s="245" t="s">
        <v>454</v>
      </c>
      <c r="G188" s="245"/>
      <c r="H188" s="231">
        <f>H189+H196+H203</f>
        <v>13517.325399999998</v>
      </c>
      <c r="I188" s="231">
        <f>I189+I196+I203</f>
        <v>13506.936850000002</v>
      </c>
      <c r="J188" s="233">
        <f t="shared" si="22"/>
        <v>0.9992314640883029</v>
      </c>
    </row>
    <row r="189" spans="1:10" ht="47.25">
      <c r="A189" s="208"/>
      <c r="B189" s="209" t="s">
        <v>480</v>
      </c>
      <c r="C189" s="210">
        <v>909</v>
      </c>
      <c r="D189" s="206" t="s">
        <v>33</v>
      </c>
      <c r="E189" s="206" t="s">
        <v>481</v>
      </c>
      <c r="F189" s="206"/>
      <c r="G189" s="206"/>
      <c r="H189" s="207">
        <f aca="true" t="shared" si="23" ref="H189:I191">H190</f>
        <v>6312.57625</v>
      </c>
      <c r="I189" s="207">
        <f t="shared" si="23"/>
        <v>6303.1142500000005</v>
      </c>
      <c r="J189" s="203">
        <f t="shared" si="22"/>
        <v>0.9985010874126076</v>
      </c>
    </row>
    <row r="190" spans="1:10" ht="31.5">
      <c r="A190" s="208"/>
      <c r="B190" s="209" t="s">
        <v>285</v>
      </c>
      <c r="C190" s="210">
        <v>909</v>
      </c>
      <c r="D190" s="206" t="s">
        <v>33</v>
      </c>
      <c r="E190" s="206" t="s">
        <v>481</v>
      </c>
      <c r="F190" s="206" t="s">
        <v>173</v>
      </c>
      <c r="G190" s="206"/>
      <c r="H190" s="207">
        <f t="shared" si="23"/>
        <v>6312.57625</v>
      </c>
      <c r="I190" s="207">
        <f t="shared" si="23"/>
        <v>6303.1142500000005</v>
      </c>
      <c r="J190" s="203">
        <f t="shared" si="22"/>
        <v>0.9985010874126076</v>
      </c>
    </row>
    <row r="191" spans="1:10" ht="31.5">
      <c r="A191" s="208"/>
      <c r="B191" s="209" t="s">
        <v>358</v>
      </c>
      <c r="C191" s="210">
        <v>909</v>
      </c>
      <c r="D191" s="206" t="s">
        <v>33</v>
      </c>
      <c r="E191" s="206" t="s">
        <v>481</v>
      </c>
      <c r="F191" s="206" t="s">
        <v>361</v>
      </c>
      <c r="G191" s="206"/>
      <c r="H191" s="207">
        <f t="shared" si="23"/>
        <v>6312.57625</v>
      </c>
      <c r="I191" s="207">
        <f t="shared" si="23"/>
        <v>6303.1142500000005</v>
      </c>
      <c r="J191" s="203">
        <f t="shared" si="22"/>
        <v>0.9985010874126076</v>
      </c>
    </row>
    <row r="192" spans="1:10" ht="31.5">
      <c r="A192" s="204"/>
      <c r="B192" s="205" t="s">
        <v>154</v>
      </c>
      <c r="C192" s="210">
        <v>909</v>
      </c>
      <c r="D192" s="206" t="s">
        <v>33</v>
      </c>
      <c r="E192" s="206" t="s">
        <v>481</v>
      </c>
      <c r="F192" s="206" t="s">
        <v>149</v>
      </c>
      <c r="G192" s="206"/>
      <c r="H192" s="207">
        <f>H193+H194+H195</f>
        <v>6312.57625</v>
      </c>
      <c r="I192" s="207">
        <f>I193+I194+I195</f>
        <v>6303.1142500000005</v>
      </c>
      <c r="J192" s="203">
        <f t="shared" si="22"/>
        <v>0.9985010874126076</v>
      </c>
    </row>
    <row r="193" spans="1:10" ht="31.5">
      <c r="A193" s="208"/>
      <c r="B193" s="209" t="s">
        <v>482</v>
      </c>
      <c r="C193" s="210">
        <v>909</v>
      </c>
      <c r="D193" s="206" t="s">
        <v>33</v>
      </c>
      <c r="E193" s="206" t="s">
        <v>481</v>
      </c>
      <c r="F193" s="206" t="s">
        <v>149</v>
      </c>
      <c r="G193" s="206" t="s">
        <v>483</v>
      </c>
      <c r="H193" s="207">
        <v>125</v>
      </c>
      <c r="I193" s="202">
        <v>125</v>
      </c>
      <c r="J193" s="203">
        <f t="shared" si="22"/>
        <v>1</v>
      </c>
    </row>
    <row r="194" spans="1:10" ht="17.25" customHeight="1">
      <c r="A194" s="208"/>
      <c r="B194" s="209" t="s">
        <v>445</v>
      </c>
      <c r="C194" s="210">
        <v>909</v>
      </c>
      <c r="D194" s="206" t="s">
        <v>33</v>
      </c>
      <c r="E194" s="206" t="s">
        <v>481</v>
      </c>
      <c r="F194" s="206" t="s">
        <v>149</v>
      </c>
      <c r="G194" s="206" t="s">
        <v>448</v>
      </c>
      <c r="H194" s="207">
        <v>1631.54125</v>
      </c>
      <c r="I194" s="202">
        <v>1631.54125</v>
      </c>
      <c r="J194" s="203">
        <f t="shared" si="22"/>
        <v>1</v>
      </c>
    </row>
    <row r="195" spans="1:10" ht="18.75" customHeight="1">
      <c r="A195" s="208"/>
      <c r="B195" s="209" t="s">
        <v>131</v>
      </c>
      <c r="C195" s="210">
        <v>909</v>
      </c>
      <c r="D195" s="206" t="s">
        <v>33</v>
      </c>
      <c r="E195" s="206" t="s">
        <v>481</v>
      </c>
      <c r="F195" s="206" t="s">
        <v>149</v>
      </c>
      <c r="G195" s="206" t="s">
        <v>107</v>
      </c>
      <c r="H195" s="207">
        <v>4556.035</v>
      </c>
      <c r="I195" s="202">
        <v>4546.573</v>
      </c>
      <c r="J195" s="203">
        <f t="shared" si="22"/>
        <v>0.9979231941809052</v>
      </c>
    </row>
    <row r="196" spans="1:10" ht="31.5">
      <c r="A196" s="242" t="s">
        <v>328</v>
      </c>
      <c r="B196" s="243" t="s">
        <v>238</v>
      </c>
      <c r="C196" s="244">
        <v>909</v>
      </c>
      <c r="D196" s="245" t="s">
        <v>33</v>
      </c>
      <c r="E196" s="245" t="s">
        <v>484</v>
      </c>
      <c r="F196" s="245"/>
      <c r="G196" s="245"/>
      <c r="H196" s="231">
        <f aca="true" t="shared" si="24" ref="H196:I198">H197</f>
        <v>780.114</v>
      </c>
      <c r="I196" s="231">
        <f t="shared" si="24"/>
        <v>779.2726</v>
      </c>
      <c r="J196" s="233">
        <f t="shared" si="22"/>
        <v>0.9989214396870201</v>
      </c>
    </row>
    <row r="197" spans="1:10" ht="31.5">
      <c r="A197" s="208"/>
      <c r="B197" s="209" t="s">
        <v>285</v>
      </c>
      <c r="C197" s="210">
        <v>909</v>
      </c>
      <c r="D197" s="206" t="s">
        <v>33</v>
      </c>
      <c r="E197" s="206" t="s">
        <v>484</v>
      </c>
      <c r="F197" s="206" t="s">
        <v>173</v>
      </c>
      <c r="G197" s="206"/>
      <c r="H197" s="207">
        <f t="shared" si="24"/>
        <v>780.114</v>
      </c>
      <c r="I197" s="207">
        <f t="shared" si="24"/>
        <v>779.2726</v>
      </c>
      <c r="J197" s="203">
        <f t="shared" si="22"/>
        <v>0.9989214396870201</v>
      </c>
    </row>
    <row r="198" spans="1:10" ht="31.5">
      <c r="A198" s="208"/>
      <c r="B198" s="209" t="s">
        <v>358</v>
      </c>
      <c r="C198" s="210">
        <v>909</v>
      </c>
      <c r="D198" s="206" t="s">
        <v>33</v>
      </c>
      <c r="E198" s="206" t="s">
        <v>484</v>
      </c>
      <c r="F198" s="206" t="s">
        <v>361</v>
      </c>
      <c r="G198" s="206"/>
      <c r="H198" s="207">
        <f t="shared" si="24"/>
        <v>780.114</v>
      </c>
      <c r="I198" s="207">
        <f t="shared" si="24"/>
        <v>779.2726</v>
      </c>
      <c r="J198" s="203">
        <f t="shared" si="22"/>
        <v>0.9989214396870201</v>
      </c>
    </row>
    <row r="199" spans="1:10" ht="31.5">
      <c r="A199" s="204"/>
      <c r="B199" s="205" t="s">
        <v>154</v>
      </c>
      <c r="C199" s="210">
        <v>909</v>
      </c>
      <c r="D199" s="206" t="s">
        <v>33</v>
      </c>
      <c r="E199" s="206" t="s">
        <v>484</v>
      </c>
      <c r="F199" s="206" t="s">
        <v>149</v>
      </c>
      <c r="G199" s="206"/>
      <c r="H199" s="207">
        <f>H200+H202</f>
        <v>780.114</v>
      </c>
      <c r="I199" s="207">
        <f>I200+I202</f>
        <v>779.2726</v>
      </c>
      <c r="J199" s="203">
        <f t="shared" si="22"/>
        <v>0.9989214396870201</v>
      </c>
    </row>
    <row r="200" spans="1:10" ht="21" customHeight="1">
      <c r="A200" s="208"/>
      <c r="B200" s="209" t="s">
        <v>131</v>
      </c>
      <c r="C200" s="210">
        <v>909</v>
      </c>
      <c r="D200" s="206" t="s">
        <v>33</v>
      </c>
      <c r="E200" s="206" t="s">
        <v>484</v>
      </c>
      <c r="F200" s="206" t="s">
        <v>149</v>
      </c>
      <c r="G200" s="206" t="s">
        <v>107</v>
      </c>
      <c r="H200" s="207">
        <v>764.764</v>
      </c>
      <c r="I200" s="202">
        <v>763.9226</v>
      </c>
      <c r="J200" s="203">
        <f t="shared" si="22"/>
        <v>0.9988997913081682</v>
      </c>
    </row>
    <row r="201" spans="1:10" ht="15.75" hidden="1">
      <c r="A201" s="208"/>
      <c r="B201" s="209" t="s">
        <v>11</v>
      </c>
      <c r="C201" s="210">
        <v>909</v>
      </c>
      <c r="D201" s="206" t="s">
        <v>33</v>
      </c>
      <c r="E201" s="206" t="s">
        <v>484</v>
      </c>
      <c r="F201" s="206" t="s">
        <v>149</v>
      </c>
      <c r="G201" s="206" t="s">
        <v>108</v>
      </c>
      <c r="H201" s="207">
        <v>0</v>
      </c>
      <c r="I201" s="202">
        <v>0</v>
      </c>
      <c r="J201" s="203">
        <v>0</v>
      </c>
    </row>
    <row r="202" spans="1:10" ht="16.5" customHeight="1">
      <c r="A202" s="208"/>
      <c r="B202" s="209" t="s">
        <v>133</v>
      </c>
      <c r="C202" s="210">
        <v>909</v>
      </c>
      <c r="D202" s="206" t="s">
        <v>33</v>
      </c>
      <c r="E202" s="206" t="s">
        <v>484</v>
      </c>
      <c r="F202" s="206" t="s">
        <v>149</v>
      </c>
      <c r="G202" s="206" t="s">
        <v>448</v>
      </c>
      <c r="H202" s="207">
        <v>15.35</v>
      </c>
      <c r="I202" s="202">
        <v>15.35</v>
      </c>
      <c r="J202" s="203">
        <f t="shared" si="22"/>
        <v>1</v>
      </c>
    </row>
    <row r="203" spans="1:10" ht="47.25">
      <c r="A203" s="270" t="s">
        <v>513</v>
      </c>
      <c r="B203" s="271" t="s">
        <v>250</v>
      </c>
      <c r="C203" s="244">
        <v>909</v>
      </c>
      <c r="D203" s="258" t="s">
        <v>33</v>
      </c>
      <c r="E203" s="245" t="s">
        <v>485</v>
      </c>
      <c r="F203" s="258"/>
      <c r="G203" s="258"/>
      <c r="H203" s="231">
        <f aca="true" t="shared" si="25" ref="H203:I206">H204</f>
        <v>6424.635149999999</v>
      </c>
      <c r="I203" s="231">
        <f t="shared" si="25"/>
        <v>6424.55</v>
      </c>
      <c r="J203" s="233">
        <f t="shared" si="22"/>
        <v>0.9999867463290893</v>
      </c>
    </row>
    <row r="204" spans="1:10" ht="31.5">
      <c r="A204" s="208"/>
      <c r="B204" s="209" t="s">
        <v>285</v>
      </c>
      <c r="C204" s="210">
        <v>909</v>
      </c>
      <c r="D204" s="259" t="s">
        <v>33</v>
      </c>
      <c r="E204" s="206" t="s">
        <v>485</v>
      </c>
      <c r="F204" s="259" t="s">
        <v>173</v>
      </c>
      <c r="G204" s="259"/>
      <c r="H204" s="207">
        <f t="shared" si="25"/>
        <v>6424.635149999999</v>
      </c>
      <c r="I204" s="207">
        <f t="shared" si="25"/>
        <v>6424.55</v>
      </c>
      <c r="J204" s="203">
        <f t="shared" si="22"/>
        <v>0.9999867463290893</v>
      </c>
    </row>
    <row r="205" spans="1:10" ht="31.5">
      <c r="A205" s="208"/>
      <c r="B205" s="209" t="s">
        <v>358</v>
      </c>
      <c r="C205" s="210">
        <v>909</v>
      </c>
      <c r="D205" s="259" t="s">
        <v>33</v>
      </c>
      <c r="E205" s="206" t="s">
        <v>485</v>
      </c>
      <c r="F205" s="259" t="s">
        <v>361</v>
      </c>
      <c r="G205" s="259"/>
      <c r="H205" s="207">
        <f t="shared" si="25"/>
        <v>6424.635149999999</v>
      </c>
      <c r="I205" s="207">
        <f t="shared" si="25"/>
        <v>6424.55</v>
      </c>
      <c r="J205" s="203">
        <f t="shared" si="22"/>
        <v>0.9999867463290893</v>
      </c>
    </row>
    <row r="206" spans="1:10" ht="31.5">
      <c r="A206" s="204"/>
      <c r="B206" s="205" t="s">
        <v>154</v>
      </c>
      <c r="C206" s="210">
        <v>909</v>
      </c>
      <c r="D206" s="259" t="s">
        <v>33</v>
      </c>
      <c r="E206" s="206" t="s">
        <v>485</v>
      </c>
      <c r="F206" s="206" t="s">
        <v>149</v>
      </c>
      <c r="G206" s="206"/>
      <c r="H206" s="207">
        <f t="shared" si="25"/>
        <v>6424.635149999999</v>
      </c>
      <c r="I206" s="207">
        <f t="shared" si="25"/>
        <v>6424.55</v>
      </c>
      <c r="J206" s="203">
        <f t="shared" si="22"/>
        <v>0.9999867463290893</v>
      </c>
    </row>
    <row r="207" spans="1:10" ht="21" customHeight="1">
      <c r="A207" s="208"/>
      <c r="B207" s="209" t="s">
        <v>131</v>
      </c>
      <c r="C207" s="210">
        <v>909</v>
      </c>
      <c r="D207" s="259" t="s">
        <v>33</v>
      </c>
      <c r="E207" s="206" t="s">
        <v>485</v>
      </c>
      <c r="F207" s="206" t="s">
        <v>149</v>
      </c>
      <c r="G207" s="206" t="s">
        <v>107</v>
      </c>
      <c r="H207" s="207">
        <v>6424.635149999999</v>
      </c>
      <c r="I207" s="202">
        <v>6424.55</v>
      </c>
      <c r="J207" s="203">
        <f t="shared" si="22"/>
        <v>0.9999867463290893</v>
      </c>
    </row>
    <row r="208" spans="1:10" ht="15.75" hidden="1">
      <c r="A208" s="208"/>
      <c r="B208" s="209" t="s">
        <v>11</v>
      </c>
      <c r="C208" s="210">
        <v>909</v>
      </c>
      <c r="D208" s="259" t="s">
        <v>33</v>
      </c>
      <c r="E208" s="206" t="s">
        <v>485</v>
      </c>
      <c r="F208" s="206" t="s">
        <v>149</v>
      </c>
      <c r="G208" s="206" t="s">
        <v>108</v>
      </c>
      <c r="H208" s="207">
        <v>0</v>
      </c>
      <c r="I208" s="202">
        <v>0</v>
      </c>
      <c r="J208" s="203">
        <v>0</v>
      </c>
    </row>
    <row r="209" spans="1:10" ht="14.25" customHeight="1" hidden="1">
      <c r="A209" s="208"/>
      <c r="B209" s="209" t="s">
        <v>445</v>
      </c>
      <c r="C209" s="210">
        <v>909</v>
      </c>
      <c r="D209" s="259" t="s">
        <v>33</v>
      </c>
      <c r="E209" s="206" t="s">
        <v>485</v>
      </c>
      <c r="F209" s="206" t="s">
        <v>149</v>
      </c>
      <c r="G209" s="206" t="s">
        <v>448</v>
      </c>
      <c r="H209" s="207">
        <v>0</v>
      </c>
      <c r="I209" s="202">
        <v>0</v>
      </c>
      <c r="J209" s="203">
        <v>0</v>
      </c>
    </row>
    <row r="210" spans="1:10" ht="21" customHeight="1">
      <c r="A210" s="242" t="s">
        <v>110</v>
      </c>
      <c r="B210" s="243" t="s">
        <v>36</v>
      </c>
      <c r="C210" s="244">
        <v>909</v>
      </c>
      <c r="D210" s="258" t="s">
        <v>37</v>
      </c>
      <c r="E210" s="258"/>
      <c r="F210" s="258"/>
      <c r="G210" s="258"/>
      <c r="H210" s="231">
        <f>H211+H217</f>
        <v>10301.13276</v>
      </c>
      <c r="I210" s="231">
        <f>I211+I217</f>
        <v>10288.63475</v>
      </c>
      <c r="J210" s="233">
        <f t="shared" si="22"/>
        <v>0.9987867344018192</v>
      </c>
    </row>
    <row r="211" spans="1:10" ht="18.75" customHeight="1">
      <c r="A211" s="242" t="s">
        <v>329</v>
      </c>
      <c r="B211" s="243" t="s">
        <v>532</v>
      </c>
      <c r="C211" s="244">
        <v>909</v>
      </c>
      <c r="D211" s="245" t="s">
        <v>486</v>
      </c>
      <c r="E211" s="258"/>
      <c r="F211" s="258"/>
      <c r="G211" s="258"/>
      <c r="H211" s="231">
        <f aca="true" t="shared" si="26" ref="H211:I215">H212</f>
        <v>1626.93276</v>
      </c>
      <c r="I211" s="231">
        <f t="shared" si="26"/>
        <v>1626.93276</v>
      </c>
      <c r="J211" s="233">
        <f t="shared" si="22"/>
        <v>1</v>
      </c>
    </row>
    <row r="212" spans="1:10" ht="151.5" customHeight="1">
      <c r="A212" s="208"/>
      <c r="B212" s="209" t="s">
        <v>239</v>
      </c>
      <c r="C212" s="210">
        <v>909</v>
      </c>
      <c r="D212" s="259" t="s">
        <v>486</v>
      </c>
      <c r="E212" s="259" t="s">
        <v>487</v>
      </c>
      <c r="F212" s="259"/>
      <c r="G212" s="259"/>
      <c r="H212" s="207">
        <f t="shared" si="26"/>
        <v>1626.93276</v>
      </c>
      <c r="I212" s="207">
        <f t="shared" si="26"/>
        <v>1626.93276</v>
      </c>
      <c r="J212" s="203">
        <f t="shared" si="22"/>
        <v>1</v>
      </c>
    </row>
    <row r="213" spans="1:10" ht="15.75">
      <c r="A213" s="208"/>
      <c r="B213" s="209" t="s">
        <v>177</v>
      </c>
      <c r="C213" s="210">
        <v>909</v>
      </c>
      <c r="D213" s="259" t="s">
        <v>486</v>
      </c>
      <c r="E213" s="259" t="s">
        <v>487</v>
      </c>
      <c r="F213" s="259" t="s">
        <v>176</v>
      </c>
      <c r="G213" s="259"/>
      <c r="H213" s="207">
        <f t="shared" si="26"/>
        <v>1626.93276</v>
      </c>
      <c r="I213" s="207">
        <f t="shared" si="26"/>
        <v>1626.93276</v>
      </c>
      <c r="J213" s="203">
        <f t="shared" si="22"/>
        <v>1</v>
      </c>
    </row>
    <row r="214" spans="1:10" ht="21.75" customHeight="1">
      <c r="A214" s="208"/>
      <c r="B214" s="209" t="s">
        <v>359</v>
      </c>
      <c r="C214" s="210">
        <v>909</v>
      </c>
      <c r="D214" s="259" t="s">
        <v>486</v>
      </c>
      <c r="E214" s="259" t="s">
        <v>487</v>
      </c>
      <c r="F214" s="259" t="s">
        <v>109</v>
      </c>
      <c r="G214" s="259"/>
      <c r="H214" s="207">
        <f t="shared" si="26"/>
        <v>1626.93276</v>
      </c>
      <c r="I214" s="207">
        <f t="shared" si="26"/>
        <v>1626.93276</v>
      </c>
      <c r="J214" s="203">
        <f t="shared" si="22"/>
        <v>1</v>
      </c>
    </row>
    <row r="215" spans="1:10" ht="31.5">
      <c r="A215" s="204"/>
      <c r="B215" s="205" t="s">
        <v>169</v>
      </c>
      <c r="C215" s="237">
        <v>909</v>
      </c>
      <c r="D215" s="259" t="s">
        <v>486</v>
      </c>
      <c r="E215" s="259" t="s">
        <v>487</v>
      </c>
      <c r="F215" s="272" t="s">
        <v>488</v>
      </c>
      <c r="G215" s="234"/>
      <c r="H215" s="239">
        <f t="shared" si="26"/>
        <v>1626.93276</v>
      </c>
      <c r="I215" s="239">
        <f t="shared" si="26"/>
        <v>1626.93276</v>
      </c>
      <c r="J215" s="241">
        <f t="shared" si="22"/>
        <v>1</v>
      </c>
    </row>
    <row r="216" spans="1:10" ht="31.5">
      <c r="A216" s="204"/>
      <c r="B216" s="205" t="s">
        <v>489</v>
      </c>
      <c r="C216" s="237">
        <v>909</v>
      </c>
      <c r="D216" s="259" t="s">
        <v>486</v>
      </c>
      <c r="E216" s="259" t="s">
        <v>487</v>
      </c>
      <c r="F216" s="272" t="s">
        <v>488</v>
      </c>
      <c r="G216" s="234">
        <v>264</v>
      </c>
      <c r="H216" s="239">
        <v>1626.93276</v>
      </c>
      <c r="I216" s="240">
        <v>1626.93276</v>
      </c>
      <c r="J216" s="203">
        <f t="shared" si="22"/>
        <v>1</v>
      </c>
    </row>
    <row r="217" spans="1:10" ht="16.5" customHeight="1">
      <c r="A217" s="242" t="s">
        <v>111</v>
      </c>
      <c r="B217" s="243" t="s">
        <v>38</v>
      </c>
      <c r="C217" s="244">
        <v>909</v>
      </c>
      <c r="D217" s="245" t="s">
        <v>39</v>
      </c>
      <c r="E217" s="245"/>
      <c r="F217" s="245"/>
      <c r="G217" s="245"/>
      <c r="H217" s="231">
        <v>8674.2</v>
      </c>
      <c r="I217" s="232">
        <v>8661.70199</v>
      </c>
      <c r="J217" s="233">
        <f t="shared" si="22"/>
        <v>0.9985591743330796</v>
      </c>
    </row>
    <row r="218" spans="1:10" ht="63">
      <c r="A218" s="208" t="s">
        <v>112</v>
      </c>
      <c r="B218" s="209" t="s">
        <v>208</v>
      </c>
      <c r="C218" s="210">
        <v>909</v>
      </c>
      <c r="D218" s="206" t="s">
        <v>39</v>
      </c>
      <c r="E218" s="206" t="s">
        <v>240</v>
      </c>
      <c r="F218" s="206"/>
      <c r="G218" s="206"/>
      <c r="H218" s="207">
        <f aca="true" t="shared" si="27" ref="H218:I221">H219</f>
        <v>5324.3</v>
      </c>
      <c r="I218" s="207">
        <f t="shared" si="27"/>
        <v>5311.878</v>
      </c>
      <c r="J218" s="203">
        <f t="shared" si="22"/>
        <v>0.9976669233514264</v>
      </c>
    </row>
    <row r="219" spans="1:10" ht="15.75">
      <c r="A219" s="208"/>
      <c r="B219" s="209" t="s">
        <v>177</v>
      </c>
      <c r="C219" s="210">
        <v>909</v>
      </c>
      <c r="D219" s="206" t="s">
        <v>39</v>
      </c>
      <c r="E219" s="206" t="s">
        <v>240</v>
      </c>
      <c r="F219" s="206" t="s">
        <v>176</v>
      </c>
      <c r="G219" s="206"/>
      <c r="H219" s="207">
        <f t="shared" si="27"/>
        <v>5324.3</v>
      </c>
      <c r="I219" s="207">
        <f t="shared" si="27"/>
        <v>5311.878</v>
      </c>
      <c r="J219" s="203">
        <f t="shared" si="22"/>
        <v>0.9976669233514264</v>
      </c>
    </row>
    <row r="220" spans="1:10" ht="18.75" customHeight="1">
      <c r="A220" s="208"/>
      <c r="B220" s="209" t="s">
        <v>359</v>
      </c>
      <c r="C220" s="210">
        <v>909</v>
      </c>
      <c r="D220" s="206" t="s">
        <v>39</v>
      </c>
      <c r="E220" s="206" t="s">
        <v>240</v>
      </c>
      <c r="F220" s="206" t="s">
        <v>109</v>
      </c>
      <c r="G220" s="206"/>
      <c r="H220" s="207">
        <f t="shared" si="27"/>
        <v>5324.3</v>
      </c>
      <c r="I220" s="207">
        <f t="shared" si="27"/>
        <v>5311.878</v>
      </c>
      <c r="J220" s="203">
        <f t="shared" si="22"/>
        <v>0.9976669233514264</v>
      </c>
    </row>
    <row r="221" spans="1:10" ht="31.5">
      <c r="A221" s="204"/>
      <c r="B221" s="205" t="s">
        <v>490</v>
      </c>
      <c r="C221" s="237">
        <v>909</v>
      </c>
      <c r="D221" s="238" t="s">
        <v>39</v>
      </c>
      <c r="E221" s="238" t="s">
        <v>240</v>
      </c>
      <c r="F221" s="238" t="s">
        <v>168</v>
      </c>
      <c r="G221" s="234"/>
      <c r="H221" s="239">
        <f t="shared" si="27"/>
        <v>5324.3</v>
      </c>
      <c r="I221" s="239">
        <f t="shared" si="27"/>
        <v>5311.878</v>
      </c>
      <c r="J221" s="241">
        <f t="shared" si="22"/>
        <v>0.9976669233514264</v>
      </c>
    </row>
    <row r="222" spans="1:10" ht="15.75">
      <c r="A222" s="204"/>
      <c r="B222" s="205" t="s">
        <v>148</v>
      </c>
      <c r="C222" s="237">
        <v>909</v>
      </c>
      <c r="D222" s="238" t="s">
        <v>39</v>
      </c>
      <c r="E222" s="238" t="s">
        <v>240</v>
      </c>
      <c r="F222" s="238" t="s">
        <v>168</v>
      </c>
      <c r="G222" s="234">
        <v>262</v>
      </c>
      <c r="H222" s="239">
        <v>5324.3</v>
      </c>
      <c r="I222" s="240">
        <v>5311.878</v>
      </c>
      <c r="J222" s="203">
        <f t="shared" si="22"/>
        <v>0.9976669233514264</v>
      </c>
    </row>
    <row r="223" spans="1:10" ht="48.75" customHeight="1">
      <c r="A223" s="208" t="s">
        <v>113</v>
      </c>
      <c r="B223" s="209" t="s">
        <v>209</v>
      </c>
      <c r="C223" s="210">
        <v>909</v>
      </c>
      <c r="D223" s="206" t="s">
        <v>39</v>
      </c>
      <c r="E223" s="206" t="s">
        <v>241</v>
      </c>
      <c r="F223" s="206"/>
      <c r="G223" s="206"/>
      <c r="H223" s="207">
        <f aca="true" t="shared" si="28" ref="H223:I226">H224</f>
        <v>3349.9</v>
      </c>
      <c r="I223" s="207">
        <f t="shared" si="28"/>
        <v>3349.82399</v>
      </c>
      <c r="J223" s="203">
        <f t="shared" si="22"/>
        <v>0.9999773097704409</v>
      </c>
    </row>
    <row r="224" spans="1:10" ht="15.75">
      <c r="A224" s="208"/>
      <c r="B224" s="209" t="s">
        <v>177</v>
      </c>
      <c r="C224" s="210">
        <v>909</v>
      </c>
      <c r="D224" s="206" t="s">
        <v>39</v>
      </c>
      <c r="E224" s="206" t="s">
        <v>241</v>
      </c>
      <c r="F224" s="206" t="s">
        <v>176</v>
      </c>
      <c r="G224" s="206"/>
      <c r="H224" s="207">
        <f t="shared" si="28"/>
        <v>3349.9</v>
      </c>
      <c r="I224" s="207">
        <f t="shared" si="28"/>
        <v>3349.82399</v>
      </c>
      <c r="J224" s="203">
        <f t="shared" si="22"/>
        <v>0.9999773097704409</v>
      </c>
    </row>
    <row r="225" spans="1:10" ht="31.5">
      <c r="A225" s="208"/>
      <c r="B225" s="209" t="s">
        <v>363</v>
      </c>
      <c r="C225" s="210">
        <v>909</v>
      </c>
      <c r="D225" s="206" t="s">
        <v>39</v>
      </c>
      <c r="E225" s="206" t="s">
        <v>241</v>
      </c>
      <c r="F225" s="206" t="s">
        <v>362</v>
      </c>
      <c r="G225" s="206"/>
      <c r="H225" s="207">
        <f t="shared" si="28"/>
        <v>3349.9</v>
      </c>
      <c r="I225" s="207">
        <f t="shared" si="28"/>
        <v>3349.82399</v>
      </c>
      <c r="J225" s="203">
        <f t="shared" si="22"/>
        <v>0.9999773097704409</v>
      </c>
    </row>
    <row r="226" spans="1:10" ht="31.5">
      <c r="A226" s="204"/>
      <c r="B226" s="273" t="s">
        <v>491</v>
      </c>
      <c r="C226" s="237">
        <v>909</v>
      </c>
      <c r="D226" s="238" t="s">
        <v>39</v>
      </c>
      <c r="E226" s="238" t="s">
        <v>241</v>
      </c>
      <c r="F226" s="238" t="s">
        <v>212</v>
      </c>
      <c r="G226" s="234"/>
      <c r="H226" s="239">
        <f t="shared" si="28"/>
        <v>3349.9</v>
      </c>
      <c r="I226" s="239">
        <f t="shared" si="28"/>
        <v>3349.82399</v>
      </c>
      <c r="J226" s="241">
        <f t="shared" si="22"/>
        <v>0.9999773097704409</v>
      </c>
    </row>
    <row r="227" spans="1:10" ht="15.75">
      <c r="A227" s="204"/>
      <c r="B227" s="205" t="s">
        <v>131</v>
      </c>
      <c r="C227" s="237">
        <v>909</v>
      </c>
      <c r="D227" s="238" t="s">
        <v>39</v>
      </c>
      <c r="E227" s="238" t="s">
        <v>241</v>
      </c>
      <c r="F227" s="238" t="s">
        <v>212</v>
      </c>
      <c r="G227" s="234">
        <v>226</v>
      </c>
      <c r="H227" s="239">
        <v>3349.9</v>
      </c>
      <c r="I227" s="240">
        <v>3349.82399</v>
      </c>
      <c r="J227" s="203">
        <f t="shared" si="22"/>
        <v>0.9999773097704409</v>
      </c>
    </row>
    <row r="228" spans="1:10" ht="21" customHeight="1">
      <c r="A228" s="242" t="s">
        <v>114</v>
      </c>
      <c r="B228" s="243" t="s">
        <v>35</v>
      </c>
      <c r="C228" s="244">
        <v>909</v>
      </c>
      <c r="D228" s="245" t="s">
        <v>75</v>
      </c>
      <c r="E228" s="245"/>
      <c r="F228" s="245"/>
      <c r="G228" s="245"/>
      <c r="H228" s="231">
        <f aca="true" t="shared" si="29" ref="H228:I232">H229</f>
        <v>3376.2</v>
      </c>
      <c r="I228" s="231">
        <f t="shared" si="29"/>
        <v>3376.2</v>
      </c>
      <c r="J228" s="233">
        <f t="shared" si="22"/>
        <v>1</v>
      </c>
    </row>
    <row r="229" spans="1:10" ht="18.75" customHeight="1">
      <c r="A229" s="242" t="s">
        <v>115</v>
      </c>
      <c r="B229" s="243" t="s">
        <v>243</v>
      </c>
      <c r="C229" s="244">
        <v>909</v>
      </c>
      <c r="D229" s="245" t="s">
        <v>242</v>
      </c>
      <c r="E229" s="245"/>
      <c r="F229" s="245"/>
      <c r="G229" s="245"/>
      <c r="H229" s="231">
        <f t="shared" si="29"/>
        <v>3376.2</v>
      </c>
      <c r="I229" s="231">
        <f t="shared" si="29"/>
        <v>3376.2</v>
      </c>
      <c r="J229" s="233">
        <f t="shared" si="22"/>
        <v>1</v>
      </c>
    </row>
    <row r="230" spans="1:10" ht="47.25">
      <c r="A230" s="208"/>
      <c r="B230" s="209" t="s">
        <v>492</v>
      </c>
      <c r="C230" s="210">
        <v>909</v>
      </c>
      <c r="D230" s="206" t="s">
        <v>242</v>
      </c>
      <c r="E230" s="206" t="s">
        <v>493</v>
      </c>
      <c r="F230" s="206"/>
      <c r="G230" s="206"/>
      <c r="H230" s="207">
        <f t="shared" si="29"/>
        <v>3376.2</v>
      </c>
      <c r="I230" s="207">
        <f t="shared" si="29"/>
        <v>3376.2</v>
      </c>
      <c r="J230" s="203">
        <f t="shared" si="22"/>
        <v>1</v>
      </c>
    </row>
    <row r="231" spans="1:10" ht="31.5">
      <c r="A231" s="208"/>
      <c r="B231" s="209" t="s">
        <v>285</v>
      </c>
      <c r="C231" s="210">
        <v>909</v>
      </c>
      <c r="D231" s="206" t="s">
        <v>242</v>
      </c>
      <c r="E231" s="206" t="s">
        <v>493</v>
      </c>
      <c r="F231" s="206" t="s">
        <v>173</v>
      </c>
      <c r="G231" s="206"/>
      <c r="H231" s="207">
        <f t="shared" si="29"/>
        <v>3376.2</v>
      </c>
      <c r="I231" s="207">
        <f t="shared" si="29"/>
        <v>3376.2</v>
      </c>
      <c r="J231" s="203">
        <f t="shared" si="22"/>
        <v>1</v>
      </c>
    </row>
    <row r="232" spans="1:10" ht="31.5">
      <c r="A232" s="208"/>
      <c r="B232" s="209" t="s">
        <v>358</v>
      </c>
      <c r="C232" s="210">
        <v>909</v>
      </c>
      <c r="D232" s="206" t="s">
        <v>242</v>
      </c>
      <c r="E232" s="206" t="s">
        <v>493</v>
      </c>
      <c r="F232" s="206" t="s">
        <v>361</v>
      </c>
      <c r="G232" s="206"/>
      <c r="H232" s="207">
        <f t="shared" si="29"/>
        <v>3376.2</v>
      </c>
      <c r="I232" s="207">
        <f t="shared" si="29"/>
        <v>3376.2</v>
      </c>
      <c r="J232" s="203">
        <f t="shared" si="22"/>
        <v>1</v>
      </c>
    </row>
    <row r="233" spans="1:10" ht="31.5">
      <c r="A233" s="204"/>
      <c r="B233" s="205" t="s">
        <v>154</v>
      </c>
      <c r="C233" s="210">
        <v>909</v>
      </c>
      <c r="D233" s="206" t="s">
        <v>242</v>
      </c>
      <c r="E233" s="206" t="s">
        <v>493</v>
      </c>
      <c r="F233" s="206" t="s">
        <v>149</v>
      </c>
      <c r="G233" s="206"/>
      <c r="H233" s="207">
        <f>H235</f>
        <v>3376.2</v>
      </c>
      <c r="I233" s="207">
        <f>I235</f>
        <v>3376.2</v>
      </c>
      <c r="J233" s="203">
        <f t="shared" si="22"/>
        <v>1</v>
      </c>
    </row>
    <row r="234" spans="1:10" ht="15.75" hidden="1">
      <c r="A234" s="208"/>
      <c r="B234" s="209" t="s">
        <v>11</v>
      </c>
      <c r="C234" s="210">
        <v>909</v>
      </c>
      <c r="D234" s="206" t="s">
        <v>242</v>
      </c>
      <c r="E234" s="206" t="s">
        <v>493</v>
      </c>
      <c r="F234" s="206" t="s">
        <v>149</v>
      </c>
      <c r="G234" s="206" t="s">
        <v>108</v>
      </c>
      <c r="H234" s="207">
        <v>0</v>
      </c>
      <c r="I234" s="202">
        <v>0</v>
      </c>
      <c r="J234" s="203" t="e">
        <f t="shared" si="22"/>
        <v>#DIV/0!</v>
      </c>
    </row>
    <row r="235" spans="1:10" ht="15.75">
      <c r="A235" s="208"/>
      <c r="B235" s="209" t="s">
        <v>131</v>
      </c>
      <c r="C235" s="210">
        <v>909</v>
      </c>
      <c r="D235" s="206" t="s">
        <v>242</v>
      </c>
      <c r="E235" s="206" t="s">
        <v>493</v>
      </c>
      <c r="F235" s="206" t="s">
        <v>149</v>
      </c>
      <c r="G235" s="206" t="s">
        <v>107</v>
      </c>
      <c r="H235" s="207">
        <v>3376.2</v>
      </c>
      <c r="I235" s="202">
        <v>3376.2</v>
      </c>
      <c r="J235" s="203">
        <f t="shared" si="22"/>
        <v>1</v>
      </c>
    </row>
    <row r="236" spans="1:10" ht="15.75">
      <c r="A236" s="242" t="s">
        <v>161</v>
      </c>
      <c r="B236" s="243" t="s">
        <v>72</v>
      </c>
      <c r="C236" s="244">
        <v>909</v>
      </c>
      <c r="D236" s="245" t="s">
        <v>73</v>
      </c>
      <c r="E236" s="245"/>
      <c r="F236" s="245"/>
      <c r="G236" s="245"/>
      <c r="H236" s="231">
        <f aca="true" t="shared" si="30" ref="H236:I241">H237</f>
        <v>1327.1625</v>
      </c>
      <c r="I236" s="231">
        <f t="shared" si="30"/>
        <v>1327.1625</v>
      </c>
      <c r="J236" s="233">
        <f t="shared" si="22"/>
        <v>1</v>
      </c>
    </row>
    <row r="237" spans="1:10" ht="15.75">
      <c r="A237" s="242" t="s">
        <v>163</v>
      </c>
      <c r="B237" s="243" t="s">
        <v>34</v>
      </c>
      <c r="C237" s="244">
        <v>909</v>
      </c>
      <c r="D237" s="245" t="s">
        <v>74</v>
      </c>
      <c r="E237" s="245"/>
      <c r="F237" s="245"/>
      <c r="G237" s="245"/>
      <c r="H237" s="231">
        <f t="shared" si="30"/>
        <v>1327.1625</v>
      </c>
      <c r="I237" s="231">
        <f t="shared" si="30"/>
        <v>1327.1625</v>
      </c>
      <c r="J237" s="233">
        <f t="shared" si="22"/>
        <v>1</v>
      </c>
    </row>
    <row r="238" spans="1:10" ht="47.25">
      <c r="A238" s="208"/>
      <c r="B238" s="209" t="s">
        <v>494</v>
      </c>
      <c r="C238" s="210">
        <v>909</v>
      </c>
      <c r="D238" s="206" t="s">
        <v>74</v>
      </c>
      <c r="E238" s="206" t="s">
        <v>495</v>
      </c>
      <c r="F238" s="206"/>
      <c r="G238" s="206"/>
      <c r="H238" s="207">
        <f t="shared" si="30"/>
        <v>1327.1625</v>
      </c>
      <c r="I238" s="207">
        <f t="shared" si="30"/>
        <v>1327.1625</v>
      </c>
      <c r="J238" s="203">
        <f t="shared" si="22"/>
        <v>1</v>
      </c>
    </row>
    <row r="239" spans="1:10" ht="31.5">
      <c r="A239" s="208"/>
      <c r="B239" s="209" t="s">
        <v>285</v>
      </c>
      <c r="C239" s="210">
        <v>909</v>
      </c>
      <c r="D239" s="206" t="s">
        <v>74</v>
      </c>
      <c r="E239" s="206" t="s">
        <v>495</v>
      </c>
      <c r="F239" s="206" t="s">
        <v>173</v>
      </c>
      <c r="G239" s="206"/>
      <c r="H239" s="207">
        <f t="shared" si="30"/>
        <v>1327.1625</v>
      </c>
      <c r="I239" s="207">
        <f t="shared" si="30"/>
        <v>1327.1625</v>
      </c>
      <c r="J239" s="203">
        <f t="shared" si="22"/>
        <v>1</v>
      </c>
    </row>
    <row r="240" spans="1:10" ht="31.5">
      <c r="A240" s="208"/>
      <c r="B240" s="209" t="s">
        <v>358</v>
      </c>
      <c r="C240" s="210">
        <v>909</v>
      </c>
      <c r="D240" s="206" t="s">
        <v>74</v>
      </c>
      <c r="E240" s="206" t="s">
        <v>495</v>
      </c>
      <c r="F240" s="206" t="s">
        <v>361</v>
      </c>
      <c r="G240" s="206"/>
      <c r="H240" s="207">
        <f t="shared" si="30"/>
        <v>1327.1625</v>
      </c>
      <c r="I240" s="207">
        <f t="shared" si="30"/>
        <v>1327.1625</v>
      </c>
      <c r="J240" s="203">
        <f t="shared" si="22"/>
        <v>1</v>
      </c>
    </row>
    <row r="241" spans="1:10" ht="31.5">
      <c r="A241" s="204"/>
      <c r="B241" s="205" t="s">
        <v>154</v>
      </c>
      <c r="C241" s="210">
        <v>909</v>
      </c>
      <c r="D241" s="206" t="s">
        <v>74</v>
      </c>
      <c r="E241" s="206" t="s">
        <v>495</v>
      </c>
      <c r="F241" s="206" t="s">
        <v>149</v>
      </c>
      <c r="G241" s="206"/>
      <c r="H241" s="207">
        <f t="shared" si="30"/>
        <v>1327.1625</v>
      </c>
      <c r="I241" s="207">
        <f t="shared" si="30"/>
        <v>1327.1625</v>
      </c>
      <c r="J241" s="203">
        <f t="shared" si="22"/>
        <v>1</v>
      </c>
    </row>
    <row r="242" spans="1:10" ht="15.75">
      <c r="A242" s="274"/>
      <c r="B242" s="275" t="s">
        <v>131</v>
      </c>
      <c r="C242" s="276">
        <v>909</v>
      </c>
      <c r="D242" s="277" t="s">
        <v>74</v>
      </c>
      <c r="E242" s="277" t="s">
        <v>495</v>
      </c>
      <c r="F242" s="277" t="s">
        <v>149</v>
      </c>
      <c r="G242" s="277" t="s">
        <v>107</v>
      </c>
      <c r="H242" s="278">
        <v>1327.1625</v>
      </c>
      <c r="I242" s="279">
        <v>1327.1625</v>
      </c>
      <c r="J242" s="280">
        <f t="shared" si="22"/>
        <v>1</v>
      </c>
    </row>
    <row r="243" spans="1:10" ht="15.75">
      <c r="A243" s="281" t="s">
        <v>47</v>
      </c>
      <c r="B243" s="282" t="s">
        <v>496</v>
      </c>
      <c r="C243" s="283">
        <v>935</v>
      </c>
      <c r="D243" s="284"/>
      <c r="E243" s="284"/>
      <c r="F243" s="284"/>
      <c r="G243" s="284"/>
      <c r="H243" s="285">
        <f aca="true" t="shared" si="31" ref="H243:I248">H244</f>
        <v>3044.0099</v>
      </c>
      <c r="I243" s="285">
        <f t="shared" si="31"/>
        <v>3044.0099</v>
      </c>
      <c r="J243" s="286">
        <f aca="true" t="shared" si="32" ref="J243:J250">I243/H243</f>
        <v>1</v>
      </c>
    </row>
    <row r="244" spans="1:10" ht="15.75">
      <c r="A244" s="287" t="s">
        <v>26</v>
      </c>
      <c r="B244" s="288" t="s">
        <v>4</v>
      </c>
      <c r="C244" s="289">
        <v>935</v>
      </c>
      <c r="D244" s="290" t="s">
        <v>155</v>
      </c>
      <c r="E244" s="290"/>
      <c r="F244" s="290"/>
      <c r="G244" s="290"/>
      <c r="H244" s="291">
        <f t="shared" si="31"/>
        <v>3044.0099</v>
      </c>
      <c r="I244" s="291">
        <f t="shared" si="31"/>
        <v>3044.0099</v>
      </c>
      <c r="J244" s="292">
        <f t="shared" si="32"/>
        <v>1</v>
      </c>
    </row>
    <row r="245" spans="1:10" ht="15.75">
      <c r="A245" s="242" t="s">
        <v>514</v>
      </c>
      <c r="B245" s="243" t="s">
        <v>497</v>
      </c>
      <c r="C245" s="244">
        <v>935</v>
      </c>
      <c r="D245" s="245" t="s">
        <v>498</v>
      </c>
      <c r="E245" s="245"/>
      <c r="F245" s="245"/>
      <c r="G245" s="245"/>
      <c r="H245" s="231">
        <f t="shared" si="31"/>
        <v>3044.0099</v>
      </c>
      <c r="I245" s="231">
        <f t="shared" si="31"/>
        <v>3044.0099</v>
      </c>
      <c r="J245" s="233">
        <f t="shared" si="32"/>
        <v>1</v>
      </c>
    </row>
    <row r="246" spans="1:10" ht="31.5">
      <c r="A246" s="208"/>
      <c r="B246" s="209" t="s">
        <v>499</v>
      </c>
      <c r="C246" s="210">
        <v>935</v>
      </c>
      <c r="D246" s="206" t="s">
        <v>498</v>
      </c>
      <c r="E246" s="206" t="s">
        <v>500</v>
      </c>
      <c r="F246" s="206"/>
      <c r="G246" s="206"/>
      <c r="H246" s="207">
        <f t="shared" si="31"/>
        <v>3044.0099</v>
      </c>
      <c r="I246" s="207">
        <f t="shared" si="31"/>
        <v>3044.0099</v>
      </c>
      <c r="J246" s="203">
        <f t="shared" si="32"/>
        <v>1</v>
      </c>
    </row>
    <row r="247" spans="1:10" ht="15.75">
      <c r="A247" s="208"/>
      <c r="B247" s="209" t="s">
        <v>501</v>
      </c>
      <c r="C247" s="210">
        <v>935</v>
      </c>
      <c r="D247" s="206" t="s">
        <v>498</v>
      </c>
      <c r="E247" s="206" t="s">
        <v>500</v>
      </c>
      <c r="F247" s="206" t="s">
        <v>174</v>
      </c>
      <c r="G247" s="206"/>
      <c r="H247" s="207">
        <f t="shared" si="31"/>
        <v>3044.0099</v>
      </c>
      <c r="I247" s="207">
        <f t="shared" si="31"/>
        <v>3044.0099</v>
      </c>
      <c r="J247" s="203">
        <f t="shared" si="32"/>
        <v>1</v>
      </c>
    </row>
    <row r="248" spans="1:10" ht="15.75">
      <c r="A248" s="208"/>
      <c r="B248" s="209" t="s">
        <v>501</v>
      </c>
      <c r="C248" s="210">
        <v>935</v>
      </c>
      <c r="D248" s="206" t="s">
        <v>498</v>
      </c>
      <c r="E248" s="206" t="s">
        <v>500</v>
      </c>
      <c r="F248" s="206" t="s">
        <v>502</v>
      </c>
      <c r="G248" s="206"/>
      <c r="H248" s="207">
        <f t="shared" si="31"/>
        <v>3044.0099</v>
      </c>
      <c r="I248" s="207">
        <f t="shared" si="31"/>
        <v>3044.0099</v>
      </c>
      <c r="J248" s="203">
        <f t="shared" si="32"/>
        <v>1</v>
      </c>
    </row>
    <row r="249" spans="1:10" ht="15.75">
      <c r="A249" s="293"/>
      <c r="B249" s="294" t="s">
        <v>503</v>
      </c>
      <c r="C249" s="295">
        <v>935</v>
      </c>
      <c r="D249" s="296" t="s">
        <v>498</v>
      </c>
      <c r="E249" s="296" t="s">
        <v>500</v>
      </c>
      <c r="F249" s="296" t="s">
        <v>502</v>
      </c>
      <c r="G249" s="296" t="s">
        <v>438</v>
      </c>
      <c r="H249" s="297">
        <v>3044.0099</v>
      </c>
      <c r="I249" s="298">
        <v>3044.0099</v>
      </c>
      <c r="J249" s="299">
        <f t="shared" si="32"/>
        <v>1</v>
      </c>
    </row>
    <row r="250" spans="1:10" ht="15.75">
      <c r="A250" s="300"/>
      <c r="B250" s="419" t="s">
        <v>504</v>
      </c>
      <c r="C250" s="419"/>
      <c r="D250" s="419"/>
      <c r="E250" s="419"/>
      <c r="F250" s="419"/>
      <c r="G250" s="419"/>
      <c r="H250" s="301">
        <f>H243+H46+H5</f>
        <v>83021.28226000002</v>
      </c>
      <c r="I250" s="301">
        <f>I243+I46+I5</f>
        <v>82499.01661000002</v>
      </c>
      <c r="J250" s="302">
        <f t="shared" si="32"/>
        <v>0.9937092557982373</v>
      </c>
    </row>
  </sheetData>
  <sheetProtection/>
  <mergeCells count="3">
    <mergeCell ref="B1:J1"/>
    <mergeCell ref="B2:H2"/>
    <mergeCell ref="B250:G250"/>
  </mergeCell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23.75390625" style="0" customWidth="1"/>
    <col min="2" max="2" width="33.125" style="0" customWidth="1"/>
    <col min="3" max="3" width="13.25390625" style="0" customWidth="1"/>
    <col min="4" max="4" width="14.125" style="0" customWidth="1"/>
  </cols>
  <sheetData>
    <row r="2" spans="1:4" ht="40.5" customHeight="1">
      <c r="A2" s="420" t="s">
        <v>262</v>
      </c>
      <c r="B2" s="420"/>
      <c r="C2" s="420"/>
      <c r="D2" s="420"/>
    </row>
    <row r="3" spans="1:3" ht="15.75">
      <c r="A3" s="421"/>
      <c r="B3" s="421"/>
      <c r="C3" s="421"/>
    </row>
    <row r="4" spans="1:4" ht="12.75">
      <c r="A4" s="422" t="s">
        <v>55</v>
      </c>
      <c r="B4" s="422" t="s">
        <v>1</v>
      </c>
      <c r="C4" s="423" t="s">
        <v>525</v>
      </c>
      <c r="D4" s="423"/>
    </row>
    <row r="5" spans="1:4" ht="25.5">
      <c r="A5" s="422"/>
      <c r="B5" s="422"/>
      <c r="C5" s="46" t="s">
        <v>403</v>
      </c>
      <c r="D5" s="46" t="s">
        <v>404</v>
      </c>
    </row>
    <row r="6" spans="1:4" ht="12.75">
      <c r="A6" s="46" t="s">
        <v>43</v>
      </c>
      <c r="B6" s="46" t="s">
        <v>46</v>
      </c>
      <c r="C6" s="46" t="s">
        <v>47</v>
      </c>
      <c r="D6" s="46" t="s">
        <v>263</v>
      </c>
    </row>
    <row r="7" spans="1:4" ht="57" customHeight="1">
      <c r="A7" s="360" t="s">
        <v>217</v>
      </c>
      <c r="B7" s="361" t="s">
        <v>219</v>
      </c>
      <c r="C7" s="362">
        <v>72650.87972</v>
      </c>
      <c r="D7" s="363">
        <v>74786.94219</v>
      </c>
    </row>
    <row r="8" spans="1:4" ht="66" customHeight="1">
      <c r="A8" s="356" t="s">
        <v>218</v>
      </c>
      <c r="B8" s="364" t="s">
        <v>220</v>
      </c>
      <c r="C8" s="365">
        <v>83021.28226</v>
      </c>
      <c r="D8" s="366">
        <v>83266.00713</v>
      </c>
    </row>
    <row r="9" spans="1:4" ht="30.75" customHeight="1">
      <c r="A9" s="367" t="s">
        <v>221</v>
      </c>
      <c r="B9" s="368" t="s">
        <v>222</v>
      </c>
      <c r="C9" s="369">
        <f>C7-C8</f>
        <v>-10370.40254000001</v>
      </c>
      <c r="D9" s="370">
        <f>D7-D8</f>
        <v>-8479.064939999997</v>
      </c>
    </row>
    <row r="10" spans="1:3" ht="12.75">
      <c r="A10" s="27"/>
      <c r="B10" s="77"/>
      <c r="C10" s="78"/>
    </row>
    <row r="11" spans="1:3" ht="12.75">
      <c r="A11" s="27"/>
      <c r="B11" s="77"/>
      <c r="C11" s="78"/>
    </row>
    <row r="12" spans="1:3" ht="12.75">
      <c r="A12" s="79"/>
      <c r="B12" s="79"/>
      <c r="C12" s="80"/>
    </row>
    <row r="13" spans="1:3" ht="12.75">
      <c r="A13" s="27"/>
      <c r="B13" s="77"/>
      <c r="C13" s="78"/>
    </row>
    <row r="14" spans="1:3" ht="12.75">
      <c r="A14" s="27"/>
      <c r="B14" s="81"/>
      <c r="C14" s="78"/>
    </row>
    <row r="15" spans="1:4" ht="15">
      <c r="A15" s="412"/>
      <c r="B15" s="412"/>
      <c r="C15" s="412"/>
      <c r="D15" s="412"/>
    </row>
    <row r="16" spans="1:4" ht="15">
      <c r="A16" s="68"/>
      <c r="B16" s="67"/>
      <c r="C16" s="66"/>
      <c r="D16" s="65"/>
    </row>
    <row r="17" spans="1:4" ht="15">
      <c r="A17" s="412"/>
      <c r="B17" s="412"/>
      <c r="C17" s="412"/>
      <c r="D17" s="412"/>
    </row>
  </sheetData>
  <sheetProtection/>
  <mergeCells count="7">
    <mergeCell ref="A17:D17"/>
    <mergeCell ref="A2:D2"/>
    <mergeCell ref="A3:C3"/>
    <mergeCell ref="A4:A5"/>
    <mergeCell ref="B4:B5"/>
    <mergeCell ref="C4:D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="80" zoomScaleSheetLayoutView="80" workbookViewId="0" topLeftCell="A46">
      <selection activeCell="B50" sqref="B50"/>
    </sheetView>
  </sheetViews>
  <sheetFormatPr defaultColWidth="9.00390625" defaultRowHeight="12.75"/>
  <cols>
    <col min="1" max="1" width="28.375" style="7" customWidth="1"/>
    <col min="2" max="2" width="54.25390625" style="8" customWidth="1"/>
    <col min="3" max="3" width="13.75390625" style="19" bestFit="1" customWidth="1"/>
    <col min="4" max="4" width="17.75390625" style="57" customWidth="1"/>
    <col min="5" max="6" width="16.625" style="48" customWidth="1"/>
    <col min="7" max="7" width="10.25390625" style="50" bestFit="1" customWidth="1"/>
    <col min="8" max="8" width="10.25390625" style="50" customWidth="1"/>
    <col min="9" max="9" width="13.875" style="1" bestFit="1" customWidth="1"/>
  </cols>
  <sheetData>
    <row r="1" spans="1:6" ht="20.25" customHeight="1">
      <c r="A1" s="63"/>
      <c r="B1" s="63"/>
      <c r="D1" s="173"/>
      <c r="E1" s="173"/>
      <c r="F1" s="109" t="s">
        <v>528</v>
      </c>
    </row>
    <row r="2" spans="1:6" ht="19.5" customHeight="1">
      <c r="A2" s="63"/>
      <c r="B2" s="63"/>
      <c r="D2" s="173"/>
      <c r="E2" s="415" t="s">
        <v>216</v>
      </c>
      <c r="F2" s="415"/>
    </row>
    <row r="3" spans="1:6" ht="23.25" customHeight="1">
      <c r="A3" s="63"/>
      <c r="B3" s="63"/>
      <c r="D3" s="173"/>
      <c r="E3" s="415" t="s">
        <v>401</v>
      </c>
      <c r="F3" s="415"/>
    </row>
    <row r="4" spans="1:6" ht="12" customHeight="1">
      <c r="A4" s="63"/>
      <c r="B4" s="63"/>
      <c r="C4" s="63"/>
      <c r="D4" s="63"/>
      <c r="E4" s="63"/>
      <c r="F4" s="63"/>
    </row>
    <row r="5" spans="1:9" s="94" customFormat="1" ht="33" customHeight="1">
      <c r="A5" s="424" t="s">
        <v>527</v>
      </c>
      <c r="B5" s="424"/>
      <c r="C5" s="424"/>
      <c r="D5" s="424"/>
      <c r="E5" s="424"/>
      <c r="F5" s="424"/>
      <c r="G5" s="92"/>
      <c r="H5" s="92"/>
      <c r="I5" s="93"/>
    </row>
    <row r="6" spans="1:9" s="5" customFormat="1" ht="17.25" customHeight="1">
      <c r="A6" s="409"/>
      <c r="B6" s="409"/>
      <c r="C6" s="409"/>
      <c r="D6" s="409"/>
      <c r="E6" s="409"/>
      <c r="F6" s="50"/>
      <c r="G6" s="50"/>
      <c r="H6" s="50"/>
      <c r="I6" s="4"/>
    </row>
    <row r="7" spans="1:6" ht="18.75" customHeight="1">
      <c r="A7" s="25"/>
      <c r="B7" s="26"/>
      <c r="C7" s="27"/>
      <c r="F7" s="110" t="s">
        <v>402</v>
      </c>
    </row>
    <row r="8" spans="1:9" ht="35.25" customHeight="1">
      <c r="A8" s="147"/>
      <c r="B8" s="47" t="s">
        <v>40</v>
      </c>
      <c r="C8" s="46" t="s">
        <v>403</v>
      </c>
      <c r="D8" s="64" t="s">
        <v>404</v>
      </c>
      <c r="E8" s="62" t="s">
        <v>190</v>
      </c>
      <c r="F8" s="62" t="s">
        <v>300</v>
      </c>
      <c r="G8" s="51"/>
      <c r="H8" s="51"/>
      <c r="I8" s="55"/>
    </row>
    <row r="9" spans="1:9" ht="17.25" customHeight="1">
      <c r="A9" s="47">
        <v>1</v>
      </c>
      <c r="B9" s="47">
        <v>2</v>
      </c>
      <c r="C9" s="46" t="s">
        <v>47</v>
      </c>
      <c r="D9" s="46" t="s">
        <v>263</v>
      </c>
      <c r="E9" s="46" t="s">
        <v>265</v>
      </c>
      <c r="F9" s="46" t="s">
        <v>272</v>
      </c>
      <c r="G9" s="51"/>
      <c r="H9" s="51"/>
      <c r="I9" s="55"/>
    </row>
    <row r="10" spans="1:9" s="10" customFormat="1" ht="12.75">
      <c r="A10" s="353" t="s">
        <v>301</v>
      </c>
      <c r="B10" s="138" t="s">
        <v>61</v>
      </c>
      <c r="C10" s="156">
        <f>C11+C26</f>
        <v>62149.58023000001</v>
      </c>
      <c r="D10" s="156">
        <f>D11+D26</f>
        <v>63531.36668</v>
      </c>
      <c r="E10" s="379">
        <f>D10/C10</f>
        <v>1.022233238662053</v>
      </c>
      <c r="F10" s="380">
        <f>C10-D10</f>
        <v>-1381.7864499999923</v>
      </c>
      <c r="G10" s="51"/>
      <c r="H10" s="51"/>
      <c r="I10" s="54"/>
    </row>
    <row r="11" spans="1:9" s="10" customFormat="1" ht="12.75">
      <c r="A11" s="354"/>
      <c r="B11" s="133" t="s">
        <v>42</v>
      </c>
      <c r="C11" s="158">
        <f>C12</f>
        <v>57725.588950000005</v>
      </c>
      <c r="D11" s="158">
        <f>D12</f>
        <v>59097.1064</v>
      </c>
      <c r="E11" s="381">
        <f aca="true" t="shared" si="0" ref="E11:E59">D11/C11</f>
        <v>1.0237592630053192</v>
      </c>
      <c r="F11" s="382">
        <f aca="true" t="shared" si="1" ref="F11:F66">C11-D11</f>
        <v>-1371.517449999992</v>
      </c>
      <c r="G11" s="51"/>
      <c r="H11" s="51"/>
      <c r="I11" s="9"/>
    </row>
    <row r="12" spans="1:9" s="12" customFormat="1" ht="12.75">
      <c r="A12" s="355" t="s">
        <v>302</v>
      </c>
      <c r="B12" s="133" t="s">
        <v>44</v>
      </c>
      <c r="C12" s="158">
        <f>C13+C21+C24</f>
        <v>57725.588950000005</v>
      </c>
      <c r="D12" s="158">
        <f>D13+D21+D24</f>
        <v>59097.1064</v>
      </c>
      <c r="E12" s="381">
        <f t="shared" si="0"/>
        <v>1.0237592630053192</v>
      </c>
      <c r="F12" s="382">
        <f t="shared" si="1"/>
        <v>-1371.517449999992</v>
      </c>
      <c r="G12" s="51"/>
      <c r="H12" s="51"/>
      <c r="I12" s="11"/>
    </row>
    <row r="13" spans="1:9" ht="33" customHeight="1">
      <c r="A13" s="355" t="s">
        <v>303</v>
      </c>
      <c r="B13" s="133" t="s">
        <v>62</v>
      </c>
      <c r="C13" s="158">
        <f>C14+C17+C20</f>
        <v>35839.29492</v>
      </c>
      <c r="D13" s="158">
        <f>D14+D17+D20</f>
        <v>36180.41119</v>
      </c>
      <c r="E13" s="381">
        <f t="shared" si="0"/>
        <v>1.0095179403155512</v>
      </c>
      <c r="F13" s="382">
        <f t="shared" si="1"/>
        <v>-341.1162699999986</v>
      </c>
      <c r="G13" s="51"/>
      <c r="H13" s="51"/>
      <c r="I13" s="13"/>
    </row>
    <row r="14" spans="1:9" ht="50.25" customHeight="1">
      <c r="A14" s="355" t="s">
        <v>337</v>
      </c>
      <c r="B14" s="133" t="s">
        <v>63</v>
      </c>
      <c r="C14" s="158">
        <f>C15+C16</f>
        <v>20696.5939</v>
      </c>
      <c r="D14" s="158">
        <f>D15+D16</f>
        <v>20942.06886</v>
      </c>
      <c r="E14" s="381">
        <f t="shared" si="0"/>
        <v>1.0118606453402943</v>
      </c>
      <c r="F14" s="382">
        <f t="shared" si="1"/>
        <v>-245.47495999999956</v>
      </c>
      <c r="G14" s="51"/>
      <c r="H14" s="51"/>
      <c r="I14" s="13"/>
    </row>
    <row r="15" spans="1:9" ht="24.75" customHeight="1">
      <c r="A15" s="356" t="s">
        <v>304</v>
      </c>
      <c r="B15" s="134" t="s">
        <v>180</v>
      </c>
      <c r="C15" s="160">
        <v>20696.3</v>
      </c>
      <c r="D15" s="160">
        <v>20941.71815</v>
      </c>
      <c r="E15" s="383">
        <f t="shared" si="0"/>
        <v>1.0118580688335597</v>
      </c>
      <c r="F15" s="384">
        <f t="shared" si="1"/>
        <v>-245.41815000000133</v>
      </c>
      <c r="G15" s="51"/>
      <c r="H15" s="51"/>
      <c r="I15" s="13"/>
    </row>
    <row r="16" spans="1:9" ht="39" customHeight="1">
      <c r="A16" s="356" t="s">
        <v>305</v>
      </c>
      <c r="B16" s="134" t="s">
        <v>183</v>
      </c>
      <c r="C16" s="160">
        <v>0.2939</v>
      </c>
      <c r="D16" s="160">
        <v>0.35071</v>
      </c>
      <c r="E16" s="383">
        <f t="shared" si="0"/>
        <v>1.1932970398094591</v>
      </c>
      <c r="F16" s="384">
        <f t="shared" si="1"/>
        <v>-0.05681000000000003</v>
      </c>
      <c r="G16" s="51"/>
      <c r="H16" s="51"/>
      <c r="I16" s="13"/>
    </row>
    <row r="17" spans="1:9" ht="57.75" customHeight="1">
      <c r="A17" s="355" t="s">
        <v>306</v>
      </c>
      <c r="B17" s="133" t="s">
        <v>64</v>
      </c>
      <c r="C17" s="158">
        <f>C18+C19</f>
        <v>15141.70102</v>
      </c>
      <c r="D17" s="158">
        <f>D18+D19</f>
        <v>15238.7774</v>
      </c>
      <c r="E17" s="383">
        <f t="shared" si="0"/>
        <v>1.0064111938197549</v>
      </c>
      <c r="F17" s="384">
        <f t="shared" si="1"/>
        <v>-97.07638000000043</v>
      </c>
      <c r="G17" s="51"/>
      <c r="H17" s="51"/>
      <c r="I17" s="13"/>
    </row>
    <row r="18" spans="1:9" ht="63.75" customHeight="1">
      <c r="A18" s="356" t="s">
        <v>307</v>
      </c>
      <c r="B18" s="134" t="s">
        <v>251</v>
      </c>
      <c r="C18" s="160">
        <v>15141.70051</v>
      </c>
      <c r="D18" s="160">
        <v>15238.7769</v>
      </c>
      <c r="E18" s="383">
        <f t="shared" si="0"/>
        <v>1.0064111946961234</v>
      </c>
      <c r="F18" s="384">
        <f t="shared" si="1"/>
        <v>-97.07639000000017</v>
      </c>
      <c r="G18" s="51"/>
      <c r="H18" s="51"/>
      <c r="I18" s="13"/>
    </row>
    <row r="19" spans="1:9" ht="60" customHeight="1">
      <c r="A19" s="356" t="s">
        <v>308</v>
      </c>
      <c r="B19" s="134" t="s">
        <v>186</v>
      </c>
      <c r="C19" s="160">
        <v>0.00051</v>
      </c>
      <c r="D19" s="160">
        <v>0.0005</v>
      </c>
      <c r="E19" s="383">
        <v>0</v>
      </c>
      <c r="F19" s="384">
        <f t="shared" si="1"/>
        <v>1.0000000000000026E-05</v>
      </c>
      <c r="G19" s="51"/>
      <c r="H19" s="51"/>
      <c r="I19" s="13"/>
    </row>
    <row r="20" spans="1:9" ht="41.25" customHeight="1">
      <c r="A20" s="355" t="s">
        <v>309</v>
      </c>
      <c r="B20" s="133" t="s">
        <v>252</v>
      </c>
      <c r="C20" s="158">
        <v>1</v>
      </c>
      <c r="D20" s="158">
        <v>-0.43507</v>
      </c>
      <c r="E20" s="381">
        <f t="shared" si="0"/>
        <v>-0.43507</v>
      </c>
      <c r="F20" s="382">
        <f t="shared" si="1"/>
        <v>1.43507</v>
      </c>
      <c r="G20" s="51"/>
      <c r="H20" s="51"/>
      <c r="I20" s="13"/>
    </row>
    <row r="21" spans="1:9" ht="24" customHeight="1">
      <c r="A21" s="355" t="s">
        <v>336</v>
      </c>
      <c r="B21" s="133" t="s">
        <v>45</v>
      </c>
      <c r="C21" s="158">
        <f>C22+C23</f>
        <v>17299.633390000003</v>
      </c>
      <c r="D21" s="158">
        <f>D22+D23</f>
        <v>17491.95057</v>
      </c>
      <c r="E21" s="381">
        <f t="shared" si="0"/>
        <v>1.0111168355805256</v>
      </c>
      <c r="F21" s="382">
        <f t="shared" si="1"/>
        <v>-192.3171799999982</v>
      </c>
      <c r="G21" s="51"/>
      <c r="H21" s="51"/>
      <c r="I21" s="13"/>
    </row>
    <row r="22" spans="1:9" s="61" customFormat="1" ht="25.5">
      <c r="A22" s="356" t="s">
        <v>332</v>
      </c>
      <c r="B22" s="134" t="s">
        <v>45</v>
      </c>
      <c r="C22" s="160">
        <v>17299.4</v>
      </c>
      <c r="D22" s="160">
        <v>17491.71726</v>
      </c>
      <c r="E22" s="383">
        <f t="shared" si="0"/>
        <v>1.0111169901846306</v>
      </c>
      <c r="F22" s="384">
        <f t="shared" si="1"/>
        <v>-192.3172599999998</v>
      </c>
      <c r="G22" s="51"/>
      <c r="H22" s="51"/>
      <c r="I22" s="13"/>
    </row>
    <row r="23" spans="1:9" s="61" customFormat="1" ht="39" customHeight="1">
      <c r="A23" s="356" t="s">
        <v>333</v>
      </c>
      <c r="B23" s="134" t="s">
        <v>188</v>
      </c>
      <c r="C23" s="160">
        <v>0.23339</v>
      </c>
      <c r="D23" s="160">
        <v>0.23331</v>
      </c>
      <c r="E23" s="383">
        <f t="shared" si="0"/>
        <v>0.9996572261022323</v>
      </c>
      <c r="F23" s="384">
        <f t="shared" si="1"/>
        <v>7.999999999999674E-05</v>
      </c>
      <c r="G23" s="51"/>
      <c r="H23" s="51"/>
      <c r="I23" s="13"/>
    </row>
    <row r="24" spans="1:9" ht="32.25" customHeight="1">
      <c r="A24" s="355" t="s">
        <v>335</v>
      </c>
      <c r="B24" s="133" t="s">
        <v>165</v>
      </c>
      <c r="C24" s="158">
        <f>C25</f>
        <v>4586.66064</v>
      </c>
      <c r="D24" s="158">
        <f>D25</f>
        <v>5424.74464</v>
      </c>
      <c r="E24" s="381">
        <f t="shared" si="0"/>
        <v>1.1827220424138465</v>
      </c>
      <c r="F24" s="382">
        <f t="shared" si="1"/>
        <v>-838.0839999999998</v>
      </c>
      <c r="G24" s="51"/>
      <c r="H24" s="51"/>
      <c r="I24" s="13"/>
    </row>
    <row r="25" spans="1:9" ht="37.5" customHeight="1">
      <c r="A25" s="356" t="s">
        <v>334</v>
      </c>
      <c r="B25" s="134" t="s">
        <v>201</v>
      </c>
      <c r="C25" s="160">
        <v>4586.66064</v>
      </c>
      <c r="D25" s="160">
        <v>5424.74464</v>
      </c>
      <c r="E25" s="383">
        <f t="shared" si="0"/>
        <v>1.1827220424138465</v>
      </c>
      <c r="F25" s="384">
        <f t="shared" si="1"/>
        <v>-838.0839999999998</v>
      </c>
      <c r="G25" s="51"/>
      <c r="H25" s="51"/>
      <c r="I25" s="13"/>
    </row>
    <row r="26" spans="1:9" ht="12.75" customHeight="1">
      <c r="A26" s="357"/>
      <c r="B26" s="142" t="s">
        <v>48</v>
      </c>
      <c r="C26" s="162">
        <f>C27+C32+C43</f>
        <v>4423.99128</v>
      </c>
      <c r="D26" s="162">
        <f>D28+D32+D43</f>
        <v>4434.26028</v>
      </c>
      <c r="E26" s="385">
        <f t="shared" si="0"/>
        <v>1.0023212071069</v>
      </c>
      <c r="F26" s="386">
        <f t="shared" si="1"/>
        <v>-10.269000000000233</v>
      </c>
      <c r="G26" s="51"/>
      <c r="H26" s="51"/>
      <c r="I26" s="13"/>
    </row>
    <row r="27" spans="1:8" s="14" customFormat="1" ht="27.75" customHeight="1">
      <c r="A27" s="354" t="s">
        <v>338</v>
      </c>
      <c r="B27" s="115" t="s">
        <v>544</v>
      </c>
      <c r="C27" s="164">
        <f aca="true" t="shared" si="2" ref="C27:D30">C28</f>
        <v>373.6</v>
      </c>
      <c r="D27" s="164">
        <f t="shared" si="2"/>
        <v>373.6</v>
      </c>
      <c r="E27" s="387">
        <f t="shared" si="0"/>
        <v>1</v>
      </c>
      <c r="F27" s="388">
        <f t="shared" si="1"/>
        <v>0</v>
      </c>
      <c r="G27" s="52"/>
      <c r="H27" s="52"/>
    </row>
    <row r="28" spans="1:8" s="15" customFormat="1" ht="12.75" customHeight="1">
      <c r="A28" s="354" t="s">
        <v>339</v>
      </c>
      <c r="B28" s="115" t="s">
        <v>124</v>
      </c>
      <c r="C28" s="164">
        <f t="shared" si="2"/>
        <v>373.6</v>
      </c>
      <c r="D28" s="164">
        <f t="shared" si="2"/>
        <v>373.6</v>
      </c>
      <c r="E28" s="387">
        <f t="shared" si="0"/>
        <v>1</v>
      </c>
      <c r="F28" s="388">
        <f t="shared" si="1"/>
        <v>0</v>
      </c>
      <c r="G28" s="52"/>
      <c r="H28" s="52"/>
    </row>
    <row r="29" spans="1:8" s="15" customFormat="1" ht="12.75" customHeight="1">
      <c r="A29" s="355" t="s">
        <v>340</v>
      </c>
      <c r="B29" s="119" t="s">
        <v>126</v>
      </c>
      <c r="C29" s="164">
        <f t="shared" si="2"/>
        <v>373.6</v>
      </c>
      <c r="D29" s="164">
        <f t="shared" si="2"/>
        <v>373.6</v>
      </c>
      <c r="E29" s="387">
        <f t="shared" si="0"/>
        <v>1</v>
      </c>
      <c r="F29" s="388">
        <f t="shared" si="1"/>
        <v>0</v>
      </c>
      <c r="G29" s="52"/>
      <c r="H29" s="52"/>
    </row>
    <row r="30" spans="1:8" s="15" customFormat="1" ht="45" customHeight="1">
      <c r="A30" s="355" t="s">
        <v>520</v>
      </c>
      <c r="B30" s="119" t="s">
        <v>202</v>
      </c>
      <c r="C30" s="164">
        <f>C31</f>
        <v>373.6</v>
      </c>
      <c r="D30" s="164">
        <f t="shared" si="2"/>
        <v>373.6</v>
      </c>
      <c r="E30" s="389">
        <f t="shared" si="0"/>
        <v>1</v>
      </c>
      <c r="F30" s="390">
        <f t="shared" si="1"/>
        <v>0</v>
      </c>
      <c r="G30" s="51"/>
      <c r="H30" s="51"/>
    </row>
    <row r="31" spans="1:8" s="15" customFormat="1" ht="86.25" customHeight="1">
      <c r="A31" s="356" t="s">
        <v>341</v>
      </c>
      <c r="B31" s="123" t="s">
        <v>253</v>
      </c>
      <c r="C31" s="167">
        <v>373.6</v>
      </c>
      <c r="D31" s="167">
        <v>373.6</v>
      </c>
      <c r="E31" s="389">
        <f t="shared" si="0"/>
        <v>1</v>
      </c>
      <c r="F31" s="390">
        <f t="shared" si="1"/>
        <v>0</v>
      </c>
      <c r="G31" s="51"/>
      <c r="H31" s="51"/>
    </row>
    <row r="32" spans="1:9" ht="21" customHeight="1">
      <c r="A32" s="355" t="s">
        <v>342</v>
      </c>
      <c r="B32" s="119" t="s">
        <v>65</v>
      </c>
      <c r="C32" s="164">
        <f>C33+C34</f>
        <v>3875.46088</v>
      </c>
      <c r="D32" s="164">
        <f>D33+D34</f>
        <v>3871.1761</v>
      </c>
      <c r="E32" s="387">
        <f t="shared" si="0"/>
        <v>0.9988943818212404</v>
      </c>
      <c r="F32" s="388">
        <f t="shared" si="1"/>
        <v>4.284779999999955</v>
      </c>
      <c r="G32" s="52"/>
      <c r="H32" s="52"/>
      <c r="I32" s="13"/>
    </row>
    <row r="33" spans="1:9" ht="66" customHeight="1">
      <c r="A33" s="355" t="s">
        <v>343</v>
      </c>
      <c r="B33" s="133" t="s">
        <v>128</v>
      </c>
      <c r="C33" s="158">
        <v>40</v>
      </c>
      <c r="D33" s="158">
        <v>40</v>
      </c>
      <c r="E33" s="381">
        <f t="shared" si="0"/>
        <v>1</v>
      </c>
      <c r="F33" s="382">
        <f t="shared" si="1"/>
        <v>0</v>
      </c>
      <c r="G33" s="52"/>
      <c r="H33" s="52"/>
      <c r="I33" s="13"/>
    </row>
    <row r="34" spans="1:9" ht="32.25" customHeight="1">
      <c r="A34" s="355" t="s">
        <v>521</v>
      </c>
      <c r="B34" s="119" t="s">
        <v>49</v>
      </c>
      <c r="C34" s="164">
        <f>C35</f>
        <v>3835.46088</v>
      </c>
      <c r="D34" s="164">
        <f>D35</f>
        <v>3831.1761</v>
      </c>
      <c r="E34" s="387">
        <f t="shared" si="0"/>
        <v>0.9988828513354567</v>
      </c>
      <c r="F34" s="388">
        <f t="shared" si="1"/>
        <v>4.284779999999955</v>
      </c>
      <c r="G34" s="52"/>
      <c r="H34" s="52"/>
      <c r="I34" s="13"/>
    </row>
    <row r="35" spans="1:9" ht="71.25" customHeight="1">
      <c r="A35" s="355" t="s">
        <v>522</v>
      </c>
      <c r="B35" s="119" t="s">
        <v>203</v>
      </c>
      <c r="C35" s="164">
        <f>C36+C42</f>
        <v>3835.46088</v>
      </c>
      <c r="D35" s="164">
        <f>D36+D42</f>
        <v>3831.1761</v>
      </c>
      <c r="E35" s="387">
        <f t="shared" si="0"/>
        <v>0.9988828513354567</v>
      </c>
      <c r="F35" s="388">
        <f t="shared" si="1"/>
        <v>4.284779999999955</v>
      </c>
      <c r="G35" s="52"/>
      <c r="H35" s="52"/>
      <c r="I35" s="13"/>
    </row>
    <row r="36" spans="1:8" s="15" customFormat="1" ht="72" customHeight="1">
      <c r="A36" s="354" t="s">
        <v>344</v>
      </c>
      <c r="B36" s="133" t="s">
        <v>145</v>
      </c>
      <c r="C36" s="158">
        <f>C37+C38+C39+C41+C40</f>
        <v>3822.4236300000002</v>
      </c>
      <c r="D36" s="158">
        <f>D37+D38+D39+D41+D40</f>
        <v>3816.07766</v>
      </c>
      <c r="E36" s="381">
        <f t="shared" si="0"/>
        <v>0.9983398046333236</v>
      </c>
      <c r="F36" s="382">
        <f t="shared" si="1"/>
        <v>6.345970000000307</v>
      </c>
      <c r="G36" s="52"/>
      <c r="H36" s="52"/>
    </row>
    <row r="37" spans="1:8" s="15" customFormat="1" ht="88.5" customHeight="1">
      <c r="A37" s="358" t="s">
        <v>345</v>
      </c>
      <c r="B37" s="134" t="s">
        <v>254</v>
      </c>
      <c r="C37" s="160">
        <v>1497.2</v>
      </c>
      <c r="D37" s="160">
        <v>1470</v>
      </c>
      <c r="E37" s="383">
        <f t="shared" si="0"/>
        <v>0.98183275447502</v>
      </c>
      <c r="F37" s="384">
        <f t="shared" si="1"/>
        <v>27.200000000000045</v>
      </c>
      <c r="G37" s="51"/>
      <c r="H37" s="51"/>
    </row>
    <row r="38" spans="1:8" s="15" customFormat="1" ht="84.75" customHeight="1">
      <c r="A38" s="358" t="s">
        <v>523</v>
      </c>
      <c r="B38" s="134" t="s">
        <v>254</v>
      </c>
      <c r="C38" s="160">
        <v>50</v>
      </c>
      <c r="D38" s="160">
        <v>50</v>
      </c>
      <c r="E38" s="383">
        <f t="shared" si="0"/>
        <v>1</v>
      </c>
      <c r="F38" s="384">
        <f t="shared" si="1"/>
        <v>0</v>
      </c>
      <c r="G38" s="51"/>
      <c r="H38" s="51"/>
    </row>
    <row r="39" spans="1:8" s="15" customFormat="1" ht="85.5" customHeight="1">
      <c r="A39" s="358" t="s">
        <v>524</v>
      </c>
      <c r="B39" s="134" t="s">
        <v>254</v>
      </c>
      <c r="C39" s="160">
        <v>60</v>
      </c>
      <c r="D39" s="160">
        <v>60</v>
      </c>
      <c r="E39" s="383">
        <f t="shared" si="0"/>
        <v>1</v>
      </c>
      <c r="F39" s="384">
        <f t="shared" si="1"/>
        <v>0</v>
      </c>
      <c r="G39" s="51"/>
      <c r="H39" s="51"/>
    </row>
    <row r="40" spans="1:8" s="15" customFormat="1" ht="87.75" customHeight="1">
      <c r="A40" s="358" t="s">
        <v>346</v>
      </c>
      <c r="B40" s="134" t="s">
        <v>254</v>
      </c>
      <c r="C40" s="160">
        <v>2084.74499</v>
      </c>
      <c r="D40" s="160">
        <v>2095.32519</v>
      </c>
      <c r="E40" s="383">
        <f t="shared" si="0"/>
        <v>1.0050750571656248</v>
      </c>
      <c r="F40" s="384">
        <f t="shared" si="1"/>
        <v>-10.580199999999877</v>
      </c>
      <c r="G40" s="51"/>
      <c r="H40" s="51"/>
    </row>
    <row r="41" spans="1:8" s="15" customFormat="1" ht="84" customHeight="1">
      <c r="A41" s="358" t="s">
        <v>347</v>
      </c>
      <c r="B41" s="134" t="s">
        <v>254</v>
      </c>
      <c r="C41" s="160">
        <v>130.47864</v>
      </c>
      <c r="D41" s="160">
        <v>140.75247</v>
      </c>
      <c r="E41" s="383">
        <f t="shared" si="0"/>
        <v>1.078739554612157</v>
      </c>
      <c r="F41" s="384">
        <f t="shared" si="1"/>
        <v>-10.273829999999975</v>
      </c>
      <c r="G41" s="51"/>
      <c r="H41" s="51"/>
    </row>
    <row r="42" spans="1:8" s="15" customFormat="1" ht="82.5" customHeight="1">
      <c r="A42" s="354" t="s">
        <v>348</v>
      </c>
      <c r="B42" s="133" t="s">
        <v>146</v>
      </c>
      <c r="C42" s="158">
        <v>13.03725</v>
      </c>
      <c r="D42" s="158">
        <v>15.09844</v>
      </c>
      <c r="E42" s="383">
        <f t="shared" si="0"/>
        <v>1.1581000594450517</v>
      </c>
      <c r="F42" s="384">
        <f t="shared" si="1"/>
        <v>-2.06119</v>
      </c>
      <c r="G42" s="52"/>
      <c r="H42" s="52"/>
    </row>
    <row r="43" spans="1:9" ht="13.5" customHeight="1">
      <c r="A43" s="355" t="s">
        <v>349</v>
      </c>
      <c r="B43" s="119" t="s">
        <v>50</v>
      </c>
      <c r="C43" s="168">
        <f>C44+C46</f>
        <v>174.9304</v>
      </c>
      <c r="D43" s="168">
        <f>D44+D46</f>
        <v>189.48417999999998</v>
      </c>
      <c r="E43" s="383">
        <f t="shared" si="0"/>
        <v>1.083197545995436</v>
      </c>
      <c r="F43" s="384">
        <f t="shared" si="1"/>
        <v>-14.553779999999989</v>
      </c>
      <c r="G43" s="52"/>
      <c r="H43" s="52"/>
      <c r="I43" s="13"/>
    </row>
    <row r="44" spans="1:9" ht="15.75" customHeight="1">
      <c r="A44" s="355" t="s">
        <v>350</v>
      </c>
      <c r="B44" s="119" t="s">
        <v>275</v>
      </c>
      <c r="C44" s="168">
        <v>0</v>
      </c>
      <c r="D44" s="164">
        <f>D45</f>
        <v>-10.5355</v>
      </c>
      <c r="E44" s="381"/>
      <c r="F44" s="382">
        <f t="shared" si="1"/>
        <v>10.5355</v>
      </c>
      <c r="G44" s="51"/>
      <c r="H44" s="51"/>
      <c r="I44" s="13"/>
    </row>
    <row r="45" spans="1:9" ht="44.25" customHeight="1">
      <c r="A45" s="356" t="s">
        <v>351</v>
      </c>
      <c r="B45" s="123" t="s">
        <v>276</v>
      </c>
      <c r="C45" s="169">
        <v>0</v>
      </c>
      <c r="D45" s="167">
        <v>-10.5355</v>
      </c>
      <c r="E45" s="383"/>
      <c r="F45" s="384">
        <f t="shared" si="1"/>
        <v>10.5355</v>
      </c>
      <c r="G45" s="51"/>
      <c r="H45" s="51"/>
      <c r="I45" s="13"/>
    </row>
    <row r="46" spans="1:9" ht="15" customHeight="1">
      <c r="A46" s="355" t="s">
        <v>352</v>
      </c>
      <c r="B46" s="119" t="s">
        <v>51</v>
      </c>
      <c r="C46" s="168">
        <f>C48</f>
        <v>174.9304</v>
      </c>
      <c r="D46" s="168">
        <f>D48</f>
        <v>200.01968</v>
      </c>
      <c r="E46" s="383">
        <f t="shared" si="0"/>
        <v>1.1434243562010948</v>
      </c>
      <c r="F46" s="384">
        <f t="shared" si="1"/>
        <v>-25.089280000000002</v>
      </c>
      <c r="G46" s="52"/>
      <c r="H46" s="52"/>
      <c r="I46" s="13"/>
    </row>
    <row r="47" spans="1:9" ht="38.25" customHeight="1">
      <c r="A47" s="355" t="s">
        <v>353</v>
      </c>
      <c r="B47" s="119" t="s">
        <v>204</v>
      </c>
      <c r="C47" s="168">
        <f>C48</f>
        <v>174.9304</v>
      </c>
      <c r="D47" s="168">
        <f>D48</f>
        <v>200.01968</v>
      </c>
      <c r="E47" s="381">
        <f>D47/C47</f>
        <v>1.1434243562010948</v>
      </c>
      <c r="F47" s="382">
        <f t="shared" si="1"/>
        <v>-25.089280000000002</v>
      </c>
      <c r="G47" s="51"/>
      <c r="H47" s="51"/>
      <c r="I47" s="13"/>
    </row>
    <row r="48" spans="1:9" ht="39.75" customHeight="1">
      <c r="A48" s="356" t="s">
        <v>353</v>
      </c>
      <c r="B48" s="123" t="s">
        <v>274</v>
      </c>
      <c r="C48" s="169">
        <v>174.9304</v>
      </c>
      <c r="D48" s="167">
        <v>200.01968</v>
      </c>
      <c r="E48" s="383">
        <f t="shared" si="0"/>
        <v>1.1434243562010948</v>
      </c>
      <c r="F48" s="384">
        <f t="shared" si="1"/>
        <v>-25.089280000000002</v>
      </c>
      <c r="G48" s="51"/>
      <c r="H48" s="51"/>
      <c r="I48" s="13"/>
    </row>
    <row r="49" spans="1:9" ht="19.5" customHeight="1">
      <c r="A49" s="357" t="s">
        <v>354</v>
      </c>
      <c r="B49" s="142" t="s">
        <v>66</v>
      </c>
      <c r="C49" s="162">
        <f>C50</f>
        <v>10501.300000000001</v>
      </c>
      <c r="D49" s="162">
        <f>D50</f>
        <v>10488.580999999998</v>
      </c>
      <c r="E49" s="385">
        <f t="shared" si="0"/>
        <v>0.9987888166227036</v>
      </c>
      <c r="F49" s="386">
        <f t="shared" si="1"/>
        <v>12.71900000000278</v>
      </c>
      <c r="G49" s="52"/>
      <c r="H49" s="52"/>
      <c r="I49" s="13"/>
    </row>
    <row r="50" spans="1:9" ht="25.5" customHeight="1">
      <c r="A50" s="354" t="s">
        <v>355</v>
      </c>
      <c r="B50" s="119" t="s">
        <v>68</v>
      </c>
      <c r="C50" s="168">
        <f>C51</f>
        <v>10501.300000000001</v>
      </c>
      <c r="D50" s="168">
        <f>D51</f>
        <v>10488.580999999998</v>
      </c>
      <c r="E50" s="387">
        <f t="shared" si="0"/>
        <v>0.9987888166227036</v>
      </c>
      <c r="F50" s="388">
        <f t="shared" si="1"/>
        <v>12.71900000000278</v>
      </c>
      <c r="G50" s="52"/>
      <c r="H50" s="52"/>
      <c r="I50" s="13"/>
    </row>
    <row r="51" spans="1:9" s="10" customFormat="1" ht="25.5">
      <c r="A51" s="355" t="s">
        <v>391</v>
      </c>
      <c r="B51" s="119" t="s">
        <v>69</v>
      </c>
      <c r="C51" s="168">
        <f>C52+C56</f>
        <v>10501.300000000001</v>
      </c>
      <c r="D51" s="168">
        <f>D52+D56</f>
        <v>10488.580999999998</v>
      </c>
      <c r="E51" s="387">
        <f t="shared" si="0"/>
        <v>0.9987888166227036</v>
      </c>
      <c r="F51" s="388">
        <f t="shared" si="1"/>
        <v>12.71900000000278</v>
      </c>
      <c r="G51" s="52"/>
      <c r="H51" s="52"/>
      <c r="I51" s="9"/>
    </row>
    <row r="52" spans="1:9" s="10" customFormat="1" ht="39.75" customHeight="1">
      <c r="A52" s="355" t="s">
        <v>392</v>
      </c>
      <c r="B52" s="119" t="s">
        <v>70</v>
      </c>
      <c r="C52" s="168">
        <f>C53</f>
        <v>1827.1000000000001</v>
      </c>
      <c r="D52" s="168">
        <f>D53</f>
        <v>1826.88</v>
      </c>
      <c r="E52" s="387">
        <f t="shared" si="0"/>
        <v>0.9998795906080674</v>
      </c>
      <c r="F52" s="388">
        <f t="shared" si="1"/>
        <v>0.22000000000002728</v>
      </c>
      <c r="G52" s="52"/>
      <c r="H52" s="52"/>
      <c r="I52" s="9"/>
    </row>
    <row r="53" spans="1:9" ht="51" customHeight="1">
      <c r="A53" s="355" t="s">
        <v>393</v>
      </c>
      <c r="B53" s="119" t="s">
        <v>71</v>
      </c>
      <c r="C53" s="168">
        <f>C54+C55</f>
        <v>1827.1000000000001</v>
      </c>
      <c r="D53" s="168">
        <f>D54+D55</f>
        <v>1826.88</v>
      </c>
      <c r="E53" s="387">
        <f t="shared" si="0"/>
        <v>0.9998795906080674</v>
      </c>
      <c r="F53" s="388">
        <f t="shared" si="1"/>
        <v>0.22000000000002728</v>
      </c>
      <c r="G53" s="52"/>
      <c r="H53" s="52"/>
      <c r="I53" s="13"/>
    </row>
    <row r="54" spans="1:9" ht="71.25" customHeight="1">
      <c r="A54" s="356" t="s">
        <v>394</v>
      </c>
      <c r="B54" s="123" t="s">
        <v>141</v>
      </c>
      <c r="C54" s="169">
        <v>1819.9</v>
      </c>
      <c r="D54" s="167">
        <v>1819.68</v>
      </c>
      <c r="E54" s="389">
        <f t="shared" si="0"/>
        <v>0.999879114237046</v>
      </c>
      <c r="F54" s="390">
        <f t="shared" si="1"/>
        <v>0.22000000000002728</v>
      </c>
      <c r="G54" s="51"/>
      <c r="H54" s="51"/>
      <c r="I54" s="13"/>
    </row>
    <row r="55" spans="1:9" ht="101.25" customHeight="1">
      <c r="A55" s="356" t="s">
        <v>395</v>
      </c>
      <c r="B55" s="123" t="s">
        <v>142</v>
      </c>
      <c r="C55" s="169">
        <v>7.2</v>
      </c>
      <c r="D55" s="167">
        <v>7.2</v>
      </c>
      <c r="E55" s="389">
        <f t="shared" si="0"/>
        <v>1</v>
      </c>
      <c r="F55" s="390">
        <f t="shared" si="1"/>
        <v>0</v>
      </c>
      <c r="G55" s="51"/>
      <c r="H55" s="51"/>
      <c r="I55" s="13"/>
    </row>
    <row r="56" spans="1:9" ht="69" customHeight="1">
      <c r="A56" s="355" t="s">
        <v>396</v>
      </c>
      <c r="B56" s="119" t="s">
        <v>99</v>
      </c>
      <c r="C56" s="168">
        <f>C57</f>
        <v>8674.2</v>
      </c>
      <c r="D56" s="168">
        <f>D57</f>
        <v>8661.701</v>
      </c>
      <c r="E56" s="387">
        <f t="shared" si="0"/>
        <v>0.998559060201517</v>
      </c>
      <c r="F56" s="388">
        <f t="shared" si="1"/>
        <v>12.499000000001615</v>
      </c>
      <c r="G56" s="52"/>
      <c r="H56" s="52"/>
      <c r="I56" s="13"/>
    </row>
    <row r="57" spans="1:9" ht="85.5" customHeight="1">
      <c r="A57" s="355" t="s">
        <v>397</v>
      </c>
      <c r="B57" s="127" t="s">
        <v>205</v>
      </c>
      <c r="C57" s="168">
        <f>C58+C59</f>
        <v>8674.2</v>
      </c>
      <c r="D57" s="168">
        <f>D58+D59</f>
        <v>8661.701</v>
      </c>
      <c r="E57" s="387">
        <f t="shared" si="0"/>
        <v>0.998559060201517</v>
      </c>
      <c r="F57" s="388">
        <f t="shared" si="1"/>
        <v>12.499000000001615</v>
      </c>
      <c r="G57" s="52"/>
      <c r="H57" s="52"/>
      <c r="I57" s="13"/>
    </row>
    <row r="58" spans="1:9" ht="57.75" customHeight="1">
      <c r="A58" s="356" t="s">
        <v>398</v>
      </c>
      <c r="B58" s="128" t="s">
        <v>143</v>
      </c>
      <c r="C58" s="169">
        <v>5324.3</v>
      </c>
      <c r="D58" s="167">
        <v>5311.878</v>
      </c>
      <c r="E58" s="389">
        <f t="shared" si="0"/>
        <v>0.9976669233514264</v>
      </c>
      <c r="F58" s="390">
        <f t="shared" si="1"/>
        <v>12.42200000000048</v>
      </c>
      <c r="G58" s="51"/>
      <c r="H58" s="51"/>
      <c r="I58" s="13"/>
    </row>
    <row r="59" spans="1:9" s="22" customFormat="1" ht="56.25" customHeight="1">
      <c r="A59" s="359" t="s">
        <v>399</v>
      </c>
      <c r="B59" s="132" t="s">
        <v>144</v>
      </c>
      <c r="C59" s="170">
        <v>3349.9</v>
      </c>
      <c r="D59" s="171">
        <v>3349.823</v>
      </c>
      <c r="E59" s="391">
        <f t="shared" si="0"/>
        <v>0.9999770142392309</v>
      </c>
      <c r="F59" s="392">
        <f t="shared" si="1"/>
        <v>0.07700000000022555</v>
      </c>
      <c r="G59" s="51"/>
      <c r="H59" s="51"/>
      <c r="I59" s="21"/>
    </row>
    <row r="60" spans="1:9" s="17" customFormat="1" ht="12.75" hidden="1">
      <c r="A60" s="33" t="s">
        <v>96</v>
      </c>
      <c r="B60" s="32" t="s">
        <v>53</v>
      </c>
      <c r="C60" s="393">
        <f>C61</f>
        <v>0</v>
      </c>
      <c r="D60" s="393">
        <f>D61</f>
        <v>0</v>
      </c>
      <c r="E60" s="394">
        <v>0</v>
      </c>
      <c r="F60" s="395">
        <f t="shared" si="1"/>
        <v>0</v>
      </c>
      <c r="G60" s="52"/>
      <c r="H60" s="52"/>
      <c r="I60" s="16"/>
    </row>
    <row r="61" spans="1:9" ht="38.25" hidden="1">
      <c r="A61" s="60" t="s">
        <v>97</v>
      </c>
      <c r="B61" s="37" t="s">
        <v>54</v>
      </c>
      <c r="C61" s="393">
        <f>C62+C63</f>
        <v>0</v>
      </c>
      <c r="D61" s="393">
        <f>D62+D63</f>
        <v>0</v>
      </c>
      <c r="E61" s="394">
        <v>0</v>
      </c>
      <c r="F61" s="395">
        <f t="shared" si="1"/>
        <v>0</v>
      </c>
      <c r="G61" s="51"/>
      <c r="H61" s="51"/>
      <c r="I61" s="13"/>
    </row>
    <row r="62" spans="1:9" ht="51" hidden="1">
      <c r="A62" s="40" t="s">
        <v>158</v>
      </c>
      <c r="B62" s="41" t="s">
        <v>160</v>
      </c>
      <c r="C62" s="396">
        <v>0</v>
      </c>
      <c r="D62" s="397">
        <v>0</v>
      </c>
      <c r="E62" s="398">
        <v>0</v>
      </c>
      <c r="F62" s="399">
        <f t="shared" si="1"/>
        <v>0</v>
      </c>
      <c r="G62" s="51"/>
      <c r="H62" s="51"/>
      <c r="I62" s="13"/>
    </row>
    <row r="63" spans="1:9" ht="38.25" hidden="1">
      <c r="A63" s="40" t="s">
        <v>159</v>
      </c>
      <c r="B63" s="41" t="s">
        <v>206</v>
      </c>
      <c r="C63" s="396">
        <v>0</v>
      </c>
      <c r="D63" s="397">
        <v>0</v>
      </c>
      <c r="E63" s="398">
        <v>0</v>
      </c>
      <c r="F63" s="399">
        <f t="shared" si="1"/>
        <v>0</v>
      </c>
      <c r="G63" s="51"/>
      <c r="H63" s="51"/>
      <c r="I63" s="13"/>
    </row>
    <row r="64" spans="1:9" ht="77.25" customHeight="1" hidden="1">
      <c r="A64" s="60" t="s">
        <v>162</v>
      </c>
      <c r="B64" s="37" t="s">
        <v>164</v>
      </c>
      <c r="C64" s="400">
        <f>C65</f>
        <v>0</v>
      </c>
      <c r="D64" s="400">
        <f>D65</f>
        <v>0</v>
      </c>
      <c r="E64" s="394">
        <v>0</v>
      </c>
      <c r="F64" s="395">
        <f t="shared" si="1"/>
        <v>0</v>
      </c>
      <c r="G64" s="51"/>
      <c r="H64" s="51"/>
      <c r="I64" s="13"/>
    </row>
    <row r="65" spans="1:9" ht="0.75" customHeight="1">
      <c r="A65" s="29" t="s">
        <v>98</v>
      </c>
      <c r="B65" s="35" t="s">
        <v>207</v>
      </c>
      <c r="C65" s="396">
        <v>0</v>
      </c>
      <c r="D65" s="397">
        <v>0</v>
      </c>
      <c r="E65" s="398">
        <v>0</v>
      </c>
      <c r="F65" s="399">
        <f t="shared" si="1"/>
        <v>0</v>
      </c>
      <c r="G65" s="51"/>
      <c r="H65" s="51"/>
      <c r="I65" s="13"/>
    </row>
    <row r="66" spans="1:9" s="2" customFormat="1" ht="15" customHeight="1">
      <c r="A66" s="145"/>
      <c r="B66" s="146" t="s">
        <v>122</v>
      </c>
      <c r="C66" s="401">
        <f>C49+C10</f>
        <v>72650.88023000001</v>
      </c>
      <c r="D66" s="401">
        <f>D49+D10</f>
        <v>74019.94768</v>
      </c>
      <c r="E66" s="402">
        <f>D66/C66</f>
        <v>1.0188444716108842</v>
      </c>
      <c r="F66" s="403">
        <f t="shared" si="1"/>
        <v>-1369.0674499999877</v>
      </c>
      <c r="G66" s="52"/>
      <c r="H66" s="52"/>
      <c r="I66" s="18"/>
    </row>
    <row r="67" spans="1:9" s="2" customFormat="1" ht="12.75">
      <c r="A67" s="27"/>
      <c r="B67" s="43"/>
      <c r="C67" s="27"/>
      <c r="D67" s="58"/>
      <c r="E67" s="49"/>
      <c r="F67" s="49"/>
      <c r="G67" s="51"/>
      <c r="H67" s="51"/>
      <c r="I67" s="18"/>
    </row>
    <row r="68" spans="1:9" s="3" customFormat="1" ht="15">
      <c r="A68" s="412"/>
      <c r="B68" s="412"/>
      <c r="C68" s="412"/>
      <c r="D68" s="412"/>
      <c r="E68" s="412"/>
      <c r="F68" s="75"/>
      <c r="G68" s="75"/>
      <c r="H68" s="75"/>
      <c r="I68" s="20"/>
    </row>
    <row r="69" spans="1:8" ht="13.5" customHeight="1">
      <c r="A69" s="66"/>
      <c r="B69" s="65"/>
      <c r="C69" s="95"/>
      <c r="D69" s="95"/>
      <c r="E69" s="95"/>
      <c r="F69" s="95"/>
      <c r="G69"/>
      <c r="H69"/>
    </row>
  </sheetData>
  <sheetProtection/>
  <mergeCells count="5">
    <mergeCell ref="A68:E68"/>
    <mergeCell ref="E2:F2"/>
    <mergeCell ref="E3:F3"/>
    <mergeCell ref="A5:F5"/>
    <mergeCell ref="A6:E6"/>
  </mergeCells>
  <printOptions/>
  <pageMargins left="0.5118110236220472" right="0.2362204724409449" top="0.2362204724409449" bottom="0.2362204724409449" header="0.196850393700787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4"/>
  <sheetViews>
    <sheetView tabSelected="1" view="pageBreakPreview" zoomScale="70" zoomScaleSheetLayoutView="70" zoomScalePageLayoutView="0" workbookViewId="0" topLeftCell="A7">
      <selection activeCell="L17" sqref="L17"/>
    </sheetView>
  </sheetViews>
  <sheetFormatPr defaultColWidth="9.00390625" defaultRowHeight="12.75"/>
  <cols>
    <col min="1" max="1" width="9.125" style="303" customWidth="1"/>
    <col min="2" max="2" width="62.75390625" style="304" customWidth="1"/>
    <col min="3" max="3" width="8.00390625" style="175" customWidth="1"/>
    <col min="4" max="4" width="8.375" style="175" customWidth="1"/>
    <col min="5" max="5" width="15.75390625" style="305" customWidth="1"/>
    <col min="6" max="6" width="7.75390625" style="306" customWidth="1"/>
    <col min="7" max="7" width="7.25390625" style="306" hidden="1" customWidth="1"/>
    <col min="8" max="8" width="13.00390625" style="307" customWidth="1"/>
    <col min="9" max="9" width="14.625" style="308" customWidth="1"/>
    <col min="10" max="10" width="11.375" style="309" customWidth="1"/>
    <col min="11" max="11" width="17.875" style="175" customWidth="1"/>
    <col min="12" max="12" width="17.125" style="175" customWidth="1"/>
    <col min="13" max="16384" width="9.125" style="175" customWidth="1"/>
  </cols>
  <sheetData>
    <row r="1" ht="15.75">
      <c r="J1" s="309" t="s">
        <v>536</v>
      </c>
    </row>
    <row r="2" ht="15.75">
      <c r="J2" s="309" t="s">
        <v>311</v>
      </c>
    </row>
    <row r="3" ht="15.75">
      <c r="J3" s="309" t="s">
        <v>537</v>
      </c>
    </row>
    <row r="5" spans="1:10" ht="21" customHeight="1">
      <c r="A5" s="174"/>
      <c r="B5" s="425" t="s">
        <v>535</v>
      </c>
      <c r="C5" s="425"/>
      <c r="D5" s="425"/>
      <c r="E5" s="425"/>
      <c r="F5" s="425"/>
      <c r="G5" s="425"/>
      <c r="H5" s="425"/>
      <c r="I5" s="425"/>
      <c r="J5" s="425"/>
    </row>
    <row r="6" spans="1:10" ht="27.75" customHeight="1">
      <c r="A6" s="174"/>
      <c r="B6" s="418"/>
      <c r="C6" s="418"/>
      <c r="D6" s="418"/>
      <c r="E6" s="418"/>
      <c r="F6" s="418"/>
      <c r="G6" s="418"/>
      <c r="H6" s="418"/>
      <c r="I6" s="176"/>
      <c r="J6" s="177" t="s">
        <v>402</v>
      </c>
    </row>
    <row r="7" spans="1:10" ht="78.75">
      <c r="A7" s="178"/>
      <c r="B7" s="179" t="s">
        <v>313</v>
      </c>
      <c r="C7" s="179" t="s">
        <v>419</v>
      </c>
      <c r="D7" s="179" t="s">
        <v>420</v>
      </c>
      <c r="E7" s="179" t="s">
        <v>2</v>
      </c>
      <c r="F7" s="179" t="s">
        <v>3</v>
      </c>
      <c r="G7" s="179" t="s">
        <v>103</v>
      </c>
      <c r="H7" s="180" t="s">
        <v>526</v>
      </c>
      <c r="I7" s="181" t="s">
        <v>404</v>
      </c>
      <c r="J7" s="182" t="s">
        <v>190</v>
      </c>
    </row>
    <row r="8" spans="1:10" ht="22.5" customHeight="1">
      <c r="A8" s="178">
        <v>1</v>
      </c>
      <c r="B8" s="179">
        <v>2</v>
      </c>
      <c r="C8" s="179">
        <v>3</v>
      </c>
      <c r="D8" s="179">
        <v>4</v>
      </c>
      <c r="E8" s="179">
        <v>5</v>
      </c>
      <c r="F8" s="179">
        <v>6</v>
      </c>
      <c r="G8" s="179">
        <v>7</v>
      </c>
      <c r="H8" s="180" t="s">
        <v>326</v>
      </c>
      <c r="I8" s="180" t="s">
        <v>110</v>
      </c>
      <c r="J8" s="182" t="s">
        <v>114</v>
      </c>
    </row>
    <row r="9" spans="1:10" ht="34.5" customHeight="1">
      <c r="A9" s="408">
        <v>1</v>
      </c>
      <c r="B9" s="407" t="s">
        <v>150</v>
      </c>
      <c r="C9" s="185">
        <v>984</v>
      </c>
      <c r="D9" s="186"/>
      <c r="E9" s="186"/>
      <c r="F9" s="186"/>
      <c r="G9" s="186"/>
      <c r="H9" s="187">
        <v>3810.1</v>
      </c>
      <c r="I9" s="188">
        <v>3517.39883</v>
      </c>
      <c r="J9" s="189">
        <f>I9/H9</f>
        <v>0.923177562268707</v>
      </c>
    </row>
    <row r="10" spans="1:10" ht="24" customHeight="1">
      <c r="A10" s="190" t="s">
        <v>5</v>
      </c>
      <c r="B10" s="191" t="s">
        <v>4</v>
      </c>
      <c r="C10" s="192">
        <v>984</v>
      </c>
      <c r="D10" s="193" t="s">
        <v>155</v>
      </c>
      <c r="E10" s="193"/>
      <c r="F10" s="193"/>
      <c r="G10" s="193"/>
      <c r="H10" s="194">
        <v>3810.1</v>
      </c>
      <c r="I10" s="195">
        <v>3517.39883</v>
      </c>
      <c r="J10" s="196">
        <f aca="true" t="shared" si="0" ref="J10:J73">I10/H10</f>
        <v>0.923177562268707</v>
      </c>
    </row>
    <row r="11" spans="1:11" ht="31.5">
      <c r="A11" s="197" t="s">
        <v>7</v>
      </c>
      <c r="B11" s="198" t="s">
        <v>255</v>
      </c>
      <c r="C11" s="199">
        <v>984</v>
      </c>
      <c r="D11" s="200" t="s">
        <v>59</v>
      </c>
      <c r="E11" s="200"/>
      <c r="F11" s="200"/>
      <c r="G11" s="200"/>
      <c r="H11" s="201">
        <f aca="true" t="shared" si="1" ref="H11:I13">H12</f>
        <v>1288.6</v>
      </c>
      <c r="I11" s="201">
        <f t="shared" si="1"/>
        <v>1288.4369299999998</v>
      </c>
      <c r="J11" s="203">
        <f t="shared" si="0"/>
        <v>0.9998734518081639</v>
      </c>
      <c r="K11" s="226"/>
    </row>
    <row r="12" spans="1:10" ht="20.25" customHeight="1">
      <c r="A12" s="197" t="s">
        <v>8</v>
      </c>
      <c r="B12" s="198" t="s">
        <v>58</v>
      </c>
      <c r="C12" s="199">
        <v>984</v>
      </c>
      <c r="D12" s="200" t="s">
        <v>59</v>
      </c>
      <c r="E12" s="200" t="s">
        <v>418</v>
      </c>
      <c r="F12" s="200"/>
      <c r="G12" s="200"/>
      <c r="H12" s="201">
        <f t="shared" si="1"/>
        <v>1288.6</v>
      </c>
      <c r="I12" s="201">
        <f t="shared" si="1"/>
        <v>1288.4369299999998</v>
      </c>
      <c r="J12" s="203">
        <f t="shared" si="0"/>
        <v>0.9998734518081639</v>
      </c>
    </row>
    <row r="13" spans="1:10" ht="78.75">
      <c r="A13" s="197"/>
      <c r="B13" s="198" t="s">
        <v>172</v>
      </c>
      <c r="C13" s="199">
        <v>984</v>
      </c>
      <c r="D13" s="200" t="s">
        <v>59</v>
      </c>
      <c r="E13" s="200" t="s">
        <v>418</v>
      </c>
      <c r="F13" s="200" t="s">
        <v>171</v>
      </c>
      <c r="G13" s="200"/>
      <c r="H13" s="201">
        <f t="shared" si="1"/>
        <v>1288.6</v>
      </c>
      <c r="I13" s="201">
        <f t="shared" si="1"/>
        <v>1288.4369299999998</v>
      </c>
      <c r="J13" s="203">
        <f t="shared" si="0"/>
        <v>0.9998734518081639</v>
      </c>
    </row>
    <row r="14" spans="1:10" ht="31.5">
      <c r="A14" s="197"/>
      <c r="B14" s="198" t="s">
        <v>421</v>
      </c>
      <c r="C14" s="199">
        <v>984</v>
      </c>
      <c r="D14" s="200" t="s">
        <v>59</v>
      </c>
      <c r="E14" s="200" t="s">
        <v>418</v>
      </c>
      <c r="F14" s="200" t="s">
        <v>357</v>
      </c>
      <c r="G14" s="200"/>
      <c r="H14" s="201">
        <f>H15+H17</f>
        <v>1288.6</v>
      </c>
      <c r="I14" s="201">
        <f>I15+I17</f>
        <v>1288.4369299999998</v>
      </c>
      <c r="J14" s="203">
        <f t="shared" si="0"/>
        <v>0.9998734518081639</v>
      </c>
    </row>
    <row r="15" spans="1:10" ht="31.5">
      <c r="A15" s="204"/>
      <c r="B15" s="205" t="s">
        <v>227</v>
      </c>
      <c r="C15" s="199">
        <v>984</v>
      </c>
      <c r="D15" s="200" t="s">
        <v>59</v>
      </c>
      <c r="E15" s="200" t="s">
        <v>418</v>
      </c>
      <c r="F15" s="206" t="s">
        <v>137</v>
      </c>
      <c r="G15" s="206"/>
      <c r="H15" s="207">
        <f>H16</f>
        <v>982.3</v>
      </c>
      <c r="I15" s="207">
        <f>I16</f>
        <v>982.2999999999998</v>
      </c>
      <c r="J15" s="203">
        <f>J16</f>
        <v>0.9999999999999999</v>
      </c>
    </row>
    <row r="16" spans="1:10" ht="15.75">
      <c r="A16" s="204"/>
      <c r="B16" s="205" t="s">
        <v>129</v>
      </c>
      <c r="C16" s="199">
        <v>984</v>
      </c>
      <c r="D16" s="200" t="s">
        <v>59</v>
      </c>
      <c r="E16" s="200" t="s">
        <v>418</v>
      </c>
      <c r="F16" s="206" t="s">
        <v>137</v>
      </c>
      <c r="G16" s="206" t="s">
        <v>104</v>
      </c>
      <c r="H16" s="207">
        <v>982.3</v>
      </c>
      <c r="I16" s="202">
        <v>982.2999999999998</v>
      </c>
      <c r="J16" s="203">
        <f t="shared" si="0"/>
        <v>0.9999999999999999</v>
      </c>
    </row>
    <row r="17" spans="1:10" ht="47.25">
      <c r="A17" s="204"/>
      <c r="B17" s="205" t="s">
        <v>280</v>
      </c>
      <c r="C17" s="199">
        <v>984</v>
      </c>
      <c r="D17" s="200" t="s">
        <v>59</v>
      </c>
      <c r="E17" s="200" t="s">
        <v>418</v>
      </c>
      <c r="F17" s="206" t="s">
        <v>228</v>
      </c>
      <c r="G17" s="206"/>
      <c r="H17" s="207">
        <f>H18</f>
        <v>306.3</v>
      </c>
      <c r="I17" s="207">
        <f>I18</f>
        <v>306.13693</v>
      </c>
      <c r="J17" s="203">
        <f t="shared" si="0"/>
        <v>0.9994676134508651</v>
      </c>
    </row>
    <row r="18" spans="1:10" ht="15.75">
      <c r="A18" s="204"/>
      <c r="B18" s="205" t="s">
        <v>130</v>
      </c>
      <c r="C18" s="199">
        <v>984</v>
      </c>
      <c r="D18" s="200" t="s">
        <v>59</v>
      </c>
      <c r="E18" s="200" t="s">
        <v>418</v>
      </c>
      <c r="F18" s="206" t="s">
        <v>228</v>
      </c>
      <c r="G18" s="206" t="s">
        <v>105</v>
      </c>
      <c r="H18" s="207">
        <v>306.3</v>
      </c>
      <c r="I18" s="202">
        <v>306.13693</v>
      </c>
      <c r="J18" s="203">
        <f t="shared" si="0"/>
        <v>0.9994676134508651</v>
      </c>
    </row>
    <row r="19" spans="1:10" ht="47.25">
      <c r="A19" s="208" t="s">
        <v>12</v>
      </c>
      <c r="B19" s="209" t="s">
        <v>244</v>
      </c>
      <c r="C19" s="210">
        <v>984</v>
      </c>
      <c r="D19" s="206" t="s">
        <v>6</v>
      </c>
      <c r="E19" s="206"/>
      <c r="F19" s="206"/>
      <c r="G19" s="206"/>
      <c r="H19" s="207">
        <f>H20+H25+H45</f>
        <v>2521.5</v>
      </c>
      <c r="I19" s="207">
        <f>I20+I25+I45</f>
        <v>2228.9619</v>
      </c>
      <c r="J19" s="203">
        <f t="shared" si="0"/>
        <v>0.8839825104104698</v>
      </c>
    </row>
    <row r="20" spans="1:10" ht="31.5">
      <c r="A20" s="208" t="s">
        <v>170</v>
      </c>
      <c r="B20" s="209" t="s">
        <v>245</v>
      </c>
      <c r="C20" s="210">
        <v>984</v>
      </c>
      <c r="D20" s="206" t="s">
        <v>6</v>
      </c>
      <c r="E20" s="206" t="s">
        <v>424</v>
      </c>
      <c r="F20" s="206"/>
      <c r="G20" s="206"/>
      <c r="H20" s="207">
        <f aca="true" t="shared" si="2" ref="H20:I23">H21</f>
        <v>113.8</v>
      </c>
      <c r="I20" s="207">
        <f t="shared" si="2"/>
        <v>58.26706</v>
      </c>
      <c r="J20" s="203">
        <f t="shared" si="0"/>
        <v>0.5120128295254833</v>
      </c>
    </row>
    <row r="21" spans="1:10" ht="78.75">
      <c r="A21" s="208"/>
      <c r="B21" s="209" t="s">
        <v>172</v>
      </c>
      <c r="C21" s="210">
        <v>984</v>
      </c>
      <c r="D21" s="206" t="s">
        <v>6</v>
      </c>
      <c r="E21" s="206" t="s">
        <v>424</v>
      </c>
      <c r="F21" s="206" t="s">
        <v>171</v>
      </c>
      <c r="G21" s="206"/>
      <c r="H21" s="207">
        <f t="shared" si="2"/>
        <v>113.8</v>
      </c>
      <c r="I21" s="207">
        <f t="shared" si="2"/>
        <v>58.26706</v>
      </c>
      <c r="J21" s="203">
        <f t="shared" si="0"/>
        <v>0.5120128295254833</v>
      </c>
    </row>
    <row r="22" spans="1:10" ht="21" customHeight="1">
      <c r="A22" s="208"/>
      <c r="B22" s="209" t="s">
        <v>356</v>
      </c>
      <c r="C22" s="210">
        <v>984</v>
      </c>
      <c r="D22" s="206" t="s">
        <v>6</v>
      </c>
      <c r="E22" s="206" t="s">
        <v>424</v>
      </c>
      <c r="F22" s="206" t="s">
        <v>357</v>
      </c>
      <c r="G22" s="206"/>
      <c r="H22" s="207">
        <f t="shared" si="2"/>
        <v>113.8</v>
      </c>
      <c r="I22" s="207">
        <f t="shared" si="2"/>
        <v>58.26706</v>
      </c>
      <c r="J22" s="203">
        <f t="shared" si="0"/>
        <v>0.5120128295254833</v>
      </c>
    </row>
    <row r="23" spans="1:10" ht="63">
      <c r="A23" s="208"/>
      <c r="B23" s="209" t="s">
        <v>425</v>
      </c>
      <c r="C23" s="210">
        <v>984</v>
      </c>
      <c r="D23" s="206" t="s">
        <v>6</v>
      </c>
      <c r="E23" s="206" t="s">
        <v>424</v>
      </c>
      <c r="F23" s="206" t="s">
        <v>426</v>
      </c>
      <c r="G23" s="206"/>
      <c r="H23" s="207">
        <f t="shared" si="2"/>
        <v>113.8</v>
      </c>
      <c r="I23" s="207">
        <f t="shared" si="2"/>
        <v>58.26706</v>
      </c>
      <c r="J23" s="203">
        <f t="shared" si="0"/>
        <v>0.5120128295254833</v>
      </c>
    </row>
    <row r="24" spans="1:10" ht="15.75">
      <c r="A24" s="208"/>
      <c r="B24" s="209" t="s">
        <v>131</v>
      </c>
      <c r="C24" s="210">
        <v>984</v>
      </c>
      <c r="D24" s="206" t="s">
        <v>6</v>
      </c>
      <c r="E24" s="206" t="s">
        <v>424</v>
      </c>
      <c r="F24" s="206" t="s">
        <v>426</v>
      </c>
      <c r="G24" s="206" t="s">
        <v>107</v>
      </c>
      <c r="H24" s="207">
        <v>113.8</v>
      </c>
      <c r="I24" s="202">
        <v>58.26706</v>
      </c>
      <c r="J24" s="203">
        <f t="shared" si="0"/>
        <v>0.5120128295254833</v>
      </c>
    </row>
    <row r="25" spans="1:10" ht="31.5">
      <c r="A25" s="208" t="s">
        <v>184</v>
      </c>
      <c r="B25" s="209" t="s">
        <v>56</v>
      </c>
      <c r="C25" s="211">
        <v>984</v>
      </c>
      <c r="D25" s="206" t="s">
        <v>6</v>
      </c>
      <c r="E25" s="206" t="s">
        <v>427</v>
      </c>
      <c r="F25" s="206"/>
      <c r="G25" s="206"/>
      <c r="H25" s="207">
        <v>2323.7</v>
      </c>
      <c r="I25" s="202">
        <v>2086.6948399999997</v>
      </c>
      <c r="J25" s="203">
        <f t="shared" si="0"/>
        <v>0.8980052674613762</v>
      </c>
    </row>
    <row r="26" spans="1:10" ht="78.75">
      <c r="A26" s="212"/>
      <c r="B26" s="213" t="s">
        <v>428</v>
      </c>
      <c r="C26" s="214">
        <v>984</v>
      </c>
      <c r="D26" s="215" t="s">
        <v>6</v>
      </c>
      <c r="E26" s="206" t="s">
        <v>427</v>
      </c>
      <c r="F26" s="216">
        <v>100</v>
      </c>
      <c r="G26" s="216"/>
      <c r="H26" s="217">
        <f>H27</f>
        <v>1624.2</v>
      </c>
      <c r="I26" s="217">
        <f>I27</f>
        <v>1396.01073</v>
      </c>
      <c r="J26" s="203">
        <f t="shared" si="0"/>
        <v>0.8595066678980421</v>
      </c>
    </row>
    <row r="27" spans="1:10" ht="31.5">
      <c r="A27" s="218"/>
      <c r="B27" s="219" t="s">
        <v>421</v>
      </c>
      <c r="C27" s="214">
        <v>984</v>
      </c>
      <c r="D27" s="215" t="s">
        <v>6</v>
      </c>
      <c r="E27" s="206" t="s">
        <v>427</v>
      </c>
      <c r="F27" s="216">
        <v>120</v>
      </c>
      <c r="G27" s="216"/>
      <c r="H27" s="217">
        <f>H28+H31</f>
        <v>1624.2</v>
      </c>
      <c r="I27" s="217">
        <f>I28+I31</f>
        <v>1396.01073</v>
      </c>
      <c r="J27" s="203">
        <f t="shared" si="0"/>
        <v>0.8595066678980421</v>
      </c>
    </row>
    <row r="28" spans="1:10" ht="28.5" customHeight="1">
      <c r="A28" s="212"/>
      <c r="B28" s="213" t="s">
        <v>429</v>
      </c>
      <c r="C28" s="214">
        <v>984</v>
      </c>
      <c r="D28" s="215" t="s">
        <v>6</v>
      </c>
      <c r="E28" s="206" t="s">
        <v>427</v>
      </c>
      <c r="F28" s="216">
        <v>121</v>
      </c>
      <c r="G28" s="216"/>
      <c r="H28" s="217">
        <f>H29+H30</f>
        <v>1257.4</v>
      </c>
      <c r="I28" s="217">
        <f>I29+I30</f>
        <v>1073.29402</v>
      </c>
      <c r="J28" s="203">
        <f t="shared" si="0"/>
        <v>0.8535820104978527</v>
      </c>
    </row>
    <row r="29" spans="1:10" ht="19.5" customHeight="1">
      <c r="A29" s="220"/>
      <c r="B29" s="221" t="s">
        <v>129</v>
      </c>
      <c r="C29" s="214">
        <v>984</v>
      </c>
      <c r="D29" s="215" t="s">
        <v>6</v>
      </c>
      <c r="E29" s="206" t="s">
        <v>427</v>
      </c>
      <c r="F29" s="216">
        <v>121</v>
      </c>
      <c r="G29" s="216">
        <v>211</v>
      </c>
      <c r="H29" s="222">
        <v>1251.7685800000002</v>
      </c>
      <c r="I29" s="202">
        <v>1067.6626</v>
      </c>
      <c r="J29" s="203">
        <f t="shared" si="0"/>
        <v>0.8529233095146069</v>
      </c>
    </row>
    <row r="30" spans="1:10" ht="18" customHeight="1">
      <c r="A30" s="204"/>
      <c r="B30" s="205" t="s">
        <v>422</v>
      </c>
      <c r="C30" s="214">
        <v>984</v>
      </c>
      <c r="D30" s="215" t="s">
        <v>6</v>
      </c>
      <c r="E30" s="206" t="s">
        <v>427</v>
      </c>
      <c r="F30" s="216">
        <v>121</v>
      </c>
      <c r="G30" s="216">
        <v>266</v>
      </c>
      <c r="H30" s="222">
        <v>5.63142</v>
      </c>
      <c r="I30" s="202">
        <v>5.63142</v>
      </c>
      <c r="J30" s="203">
        <f t="shared" si="0"/>
        <v>1</v>
      </c>
    </row>
    <row r="31" spans="1:10" ht="36" customHeight="1">
      <c r="A31" s="212"/>
      <c r="B31" s="213" t="s">
        <v>430</v>
      </c>
      <c r="C31" s="214">
        <v>984</v>
      </c>
      <c r="D31" s="215" t="s">
        <v>6</v>
      </c>
      <c r="E31" s="206" t="s">
        <v>427</v>
      </c>
      <c r="F31" s="216">
        <v>129</v>
      </c>
      <c r="G31" s="216"/>
      <c r="H31" s="222">
        <f>H32</f>
        <v>366.8</v>
      </c>
      <c r="I31" s="222">
        <f>I32</f>
        <v>322.71671000000003</v>
      </c>
      <c r="J31" s="203">
        <f t="shared" si="0"/>
        <v>0.8798165485278081</v>
      </c>
    </row>
    <row r="32" spans="1:10" ht="15.75">
      <c r="A32" s="212"/>
      <c r="B32" s="213" t="s">
        <v>431</v>
      </c>
      <c r="C32" s="214">
        <v>984</v>
      </c>
      <c r="D32" s="215" t="s">
        <v>6</v>
      </c>
      <c r="E32" s="206" t="s">
        <v>427</v>
      </c>
      <c r="F32" s="216">
        <v>129</v>
      </c>
      <c r="G32" s="216">
        <v>213</v>
      </c>
      <c r="H32" s="222">
        <v>366.8</v>
      </c>
      <c r="I32" s="202">
        <v>322.71671000000003</v>
      </c>
      <c r="J32" s="203">
        <f t="shared" si="0"/>
        <v>0.8798165485278081</v>
      </c>
    </row>
    <row r="33" spans="1:10" ht="31.5">
      <c r="A33" s="208"/>
      <c r="B33" s="209" t="s">
        <v>285</v>
      </c>
      <c r="C33" s="210">
        <v>984</v>
      </c>
      <c r="D33" s="206" t="s">
        <v>6</v>
      </c>
      <c r="E33" s="206" t="s">
        <v>427</v>
      </c>
      <c r="F33" s="206" t="s">
        <v>173</v>
      </c>
      <c r="G33" s="206"/>
      <c r="H33" s="207">
        <f>H34</f>
        <v>695.9000000000001</v>
      </c>
      <c r="I33" s="207">
        <f>I34</f>
        <v>687.1491100000001</v>
      </c>
      <c r="J33" s="203">
        <f t="shared" si="0"/>
        <v>0.9874250754418737</v>
      </c>
    </row>
    <row r="34" spans="1:10" ht="31.5">
      <c r="A34" s="208"/>
      <c r="B34" s="209" t="s">
        <v>358</v>
      </c>
      <c r="C34" s="210">
        <v>984</v>
      </c>
      <c r="D34" s="206" t="s">
        <v>6</v>
      </c>
      <c r="E34" s="206" t="s">
        <v>427</v>
      </c>
      <c r="F34" s="206" t="s">
        <v>361</v>
      </c>
      <c r="G34" s="206"/>
      <c r="H34" s="207">
        <f>H35</f>
        <v>695.9000000000001</v>
      </c>
      <c r="I34" s="207">
        <f>I35</f>
        <v>687.1491100000001</v>
      </c>
      <c r="J34" s="203">
        <f t="shared" si="0"/>
        <v>0.9874250754418737</v>
      </c>
    </row>
    <row r="35" spans="1:10" ht="31.5">
      <c r="A35" s="204"/>
      <c r="B35" s="205" t="s">
        <v>154</v>
      </c>
      <c r="C35" s="210">
        <v>984</v>
      </c>
      <c r="D35" s="206" t="s">
        <v>6</v>
      </c>
      <c r="E35" s="206" t="s">
        <v>427</v>
      </c>
      <c r="F35" s="206" t="s">
        <v>149</v>
      </c>
      <c r="G35" s="206"/>
      <c r="H35" s="207">
        <f>H36+H37+H38+H39+H40</f>
        <v>695.9000000000001</v>
      </c>
      <c r="I35" s="207">
        <f>I36+I37+I38+I39+I40</f>
        <v>687.1491100000001</v>
      </c>
      <c r="J35" s="203">
        <f t="shared" si="0"/>
        <v>0.9874250754418737</v>
      </c>
    </row>
    <row r="36" spans="1:10" ht="15.75">
      <c r="A36" s="204"/>
      <c r="B36" s="205" t="s">
        <v>9</v>
      </c>
      <c r="C36" s="210">
        <v>984</v>
      </c>
      <c r="D36" s="206" t="s">
        <v>6</v>
      </c>
      <c r="E36" s="206" t="s">
        <v>427</v>
      </c>
      <c r="F36" s="206" t="s">
        <v>149</v>
      </c>
      <c r="G36" s="206" t="s">
        <v>106</v>
      </c>
      <c r="H36" s="207">
        <v>0.20761000000000057</v>
      </c>
      <c r="I36" s="202">
        <v>0.20761000000000002</v>
      </c>
      <c r="J36" s="203">
        <f t="shared" si="0"/>
        <v>0.9999999999999973</v>
      </c>
    </row>
    <row r="37" spans="1:10" ht="15.75">
      <c r="A37" s="204"/>
      <c r="B37" s="205" t="s">
        <v>131</v>
      </c>
      <c r="C37" s="210">
        <v>984</v>
      </c>
      <c r="D37" s="206" t="s">
        <v>6</v>
      </c>
      <c r="E37" s="206" t="s">
        <v>427</v>
      </c>
      <c r="F37" s="206" t="s">
        <v>149</v>
      </c>
      <c r="G37" s="206" t="s">
        <v>107</v>
      </c>
      <c r="H37" s="207">
        <v>568.8445</v>
      </c>
      <c r="I37" s="202">
        <v>568.8445</v>
      </c>
      <c r="J37" s="203">
        <f t="shared" si="0"/>
        <v>1</v>
      </c>
    </row>
    <row r="38" spans="1:10" ht="15.75">
      <c r="A38" s="204"/>
      <c r="B38" s="205" t="s">
        <v>11</v>
      </c>
      <c r="C38" s="210">
        <v>984</v>
      </c>
      <c r="D38" s="206" t="s">
        <v>6</v>
      </c>
      <c r="E38" s="206" t="s">
        <v>427</v>
      </c>
      <c r="F38" s="206" t="s">
        <v>149</v>
      </c>
      <c r="G38" s="206" t="s">
        <v>138</v>
      </c>
      <c r="H38" s="207">
        <v>4</v>
      </c>
      <c r="I38" s="202">
        <v>0.25</v>
      </c>
      <c r="J38" s="203">
        <f t="shared" si="0"/>
        <v>0.0625</v>
      </c>
    </row>
    <row r="39" spans="1:10" ht="15.75">
      <c r="A39" s="204"/>
      <c r="B39" s="205" t="s">
        <v>132</v>
      </c>
      <c r="C39" s="210">
        <v>984</v>
      </c>
      <c r="D39" s="206" t="s">
        <v>6</v>
      </c>
      <c r="E39" s="206" t="s">
        <v>427</v>
      </c>
      <c r="F39" s="206" t="s">
        <v>149</v>
      </c>
      <c r="G39" s="206" t="s">
        <v>109</v>
      </c>
      <c r="H39" s="207">
        <v>117.84700000000001</v>
      </c>
      <c r="I39" s="202">
        <v>117.847</v>
      </c>
      <c r="J39" s="203">
        <f t="shared" si="0"/>
        <v>0.9999999999999999</v>
      </c>
    </row>
    <row r="40" spans="1:10" ht="15.75">
      <c r="A40" s="204"/>
      <c r="B40" s="205" t="s">
        <v>133</v>
      </c>
      <c r="C40" s="210">
        <v>984</v>
      </c>
      <c r="D40" s="206" t="s">
        <v>6</v>
      </c>
      <c r="E40" s="206" t="s">
        <v>427</v>
      </c>
      <c r="F40" s="206" t="s">
        <v>149</v>
      </c>
      <c r="G40" s="206" t="s">
        <v>432</v>
      </c>
      <c r="H40" s="207">
        <v>5.000889999999999</v>
      </c>
      <c r="I40" s="202">
        <v>0</v>
      </c>
      <c r="J40" s="203">
        <f t="shared" si="0"/>
        <v>0</v>
      </c>
    </row>
    <row r="41" spans="1:10" ht="15.75">
      <c r="A41" s="208"/>
      <c r="B41" s="209" t="s">
        <v>175</v>
      </c>
      <c r="C41" s="210">
        <v>984</v>
      </c>
      <c r="D41" s="206" t="s">
        <v>6</v>
      </c>
      <c r="E41" s="206" t="s">
        <v>427</v>
      </c>
      <c r="F41" s="206" t="s">
        <v>174</v>
      </c>
      <c r="G41" s="206"/>
      <c r="H41" s="207">
        <f>H42</f>
        <v>3.6</v>
      </c>
      <c r="I41" s="207">
        <f>I42</f>
        <v>3.535</v>
      </c>
      <c r="J41" s="203">
        <f>J42</f>
        <v>0.9819444444444445</v>
      </c>
    </row>
    <row r="42" spans="1:10" ht="15.75">
      <c r="A42" s="208"/>
      <c r="B42" s="209" t="s">
        <v>364</v>
      </c>
      <c r="C42" s="210">
        <v>984</v>
      </c>
      <c r="D42" s="206" t="s">
        <v>6</v>
      </c>
      <c r="E42" s="206" t="s">
        <v>427</v>
      </c>
      <c r="F42" s="206" t="s">
        <v>118</v>
      </c>
      <c r="G42" s="206"/>
      <c r="H42" s="207">
        <f>H43</f>
        <v>3.6</v>
      </c>
      <c r="I42" s="207">
        <f>I43</f>
        <v>3.535</v>
      </c>
      <c r="J42" s="203">
        <f t="shared" si="0"/>
        <v>0.9819444444444445</v>
      </c>
    </row>
    <row r="43" spans="1:10" ht="15.75">
      <c r="A43" s="223"/>
      <c r="B43" s="224" t="s">
        <v>434</v>
      </c>
      <c r="C43" s="210">
        <v>984</v>
      </c>
      <c r="D43" s="206" t="s">
        <v>6</v>
      </c>
      <c r="E43" s="206" t="s">
        <v>427</v>
      </c>
      <c r="F43" s="206" t="s">
        <v>139</v>
      </c>
      <c r="G43" s="206"/>
      <c r="H43" s="207">
        <f>H44</f>
        <v>3.6</v>
      </c>
      <c r="I43" s="207">
        <f>I44</f>
        <v>3.535</v>
      </c>
      <c r="J43" s="203">
        <f t="shared" si="0"/>
        <v>0.9819444444444445</v>
      </c>
    </row>
    <row r="44" spans="1:10" ht="15.75">
      <c r="A44" s="223"/>
      <c r="B44" s="224" t="s">
        <v>11</v>
      </c>
      <c r="C44" s="210">
        <v>984</v>
      </c>
      <c r="D44" s="206" t="s">
        <v>6</v>
      </c>
      <c r="E44" s="206" t="s">
        <v>427</v>
      </c>
      <c r="F44" s="206" t="s">
        <v>139</v>
      </c>
      <c r="G44" s="206" t="s">
        <v>284</v>
      </c>
      <c r="H44" s="207">
        <v>3.6</v>
      </c>
      <c r="I44" s="202">
        <v>3.535</v>
      </c>
      <c r="J44" s="203">
        <f t="shared" si="0"/>
        <v>0.9819444444444445</v>
      </c>
    </row>
    <row r="45" spans="1:10" ht="31.5">
      <c r="A45" s="208" t="s">
        <v>256</v>
      </c>
      <c r="B45" s="209" t="s">
        <v>435</v>
      </c>
      <c r="C45" s="210">
        <v>984</v>
      </c>
      <c r="D45" s="206" t="s">
        <v>6</v>
      </c>
      <c r="E45" s="206" t="s">
        <v>436</v>
      </c>
      <c r="F45" s="206"/>
      <c r="G45" s="206"/>
      <c r="H45" s="207">
        <f aca="true" t="shared" si="3" ref="H45:I48">H46</f>
        <v>84</v>
      </c>
      <c r="I45" s="207">
        <f t="shared" si="3"/>
        <v>84</v>
      </c>
      <c r="J45" s="203">
        <f t="shared" si="0"/>
        <v>1</v>
      </c>
    </row>
    <row r="46" spans="1:10" ht="15.75">
      <c r="A46" s="208"/>
      <c r="B46" s="209" t="s">
        <v>175</v>
      </c>
      <c r="C46" s="210">
        <v>984</v>
      </c>
      <c r="D46" s="206" t="s">
        <v>6</v>
      </c>
      <c r="E46" s="206" t="s">
        <v>436</v>
      </c>
      <c r="F46" s="206" t="s">
        <v>174</v>
      </c>
      <c r="G46" s="206"/>
      <c r="H46" s="207">
        <f t="shared" si="3"/>
        <v>84</v>
      </c>
      <c r="I46" s="207">
        <f t="shared" si="3"/>
        <v>84</v>
      </c>
      <c r="J46" s="203">
        <f t="shared" si="0"/>
        <v>1</v>
      </c>
    </row>
    <row r="47" spans="1:10" ht="15.75">
      <c r="A47" s="208"/>
      <c r="B47" s="209" t="s">
        <v>364</v>
      </c>
      <c r="C47" s="210">
        <v>984</v>
      </c>
      <c r="D47" s="206" t="s">
        <v>6</v>
      </c>
      <c r="E47" s="206" t="s">
        <v>436</v>
      </c>
      <c r="F47" s="206" t="s">
        <v>118</v>
      </c>
      <c r="G47" s="206"/>
      <c r="H47" s="207">
        <f t="shared" si="3"/>
        <v>84</v>
      </c>
      <c r="I47" s="207">
        <f t="shared" si="3"/>
        <v>84</v>
      </c>
      <c r="J47" s="203">
        <f t="shared" si="0"/>
        <v>1</v>
      </c>
    </row>
    <row r="48" spans="1:10" ht="15.75">
      <c r="A48" s="204"/>
      <c r="B48" s="205" t="s">
        <v>437</v>
      </c>
      <c r="C48" s="210">
        <v>984</v>
      </c>
      <c r="D48" s="206" t="s">
        <v>6</v>
      </c>
      <c r="E48" s="206" t="s">
        <v>436</v>
      </c>
      <c r="F48" s="206" t="s">
        <v>210</v>
      </c>
      <c r="G48" s="206"/>
      <c r="H48" s="207">
        <f t="shared" si="3"/>
        <v>84</v>
      </c>
      <c r="I48" s="207">
        <f t="shared" si="3"/>
        <v>84</v>
      </c>
      <c r="J48" s="203">
        <f t="shared" si="0"/>
        <v>1</v>
      </c>
    </row>
    <row r="49" spans="1:10" ht="15.75">
      <c r="A49" s="223"/>
      <c r="B49" s="224" t="s">
        <v>11</v>
      </c>
      <c r="C49" s="210">
        <v>984</v>
      </c>
      <c r="D49" s="206" t="s">
        <v>6</v>
      </c>
      <c r="E49" s="206" t="s">
        <v>436</v>
      </c>
      <c r="F49" s="206" t="s">
        <v>210</v>
      </c>
      <c r="G49" s="206" t="s">
        <v>438</v>
      </c>
      <c r="H49" s="207">
        <v>84</v>
      </c>
      <c r="I49" s="202">
        <v>84</v>
      </c>
      <c r="J49" s="203">
        <f t="shared" si="0"/>
        <v>1</v>
      </c>
    </row>
    <row r="50" spans="1:11" ht="18.75" customHeight="1">
      <c r="A50" s="190" t="s">
        <v>46</v>
      </c>
      <c r="B50" s="191" t="s">
        <v>151</v>
      </c>
      <c r="C50" s="192">
        <v>909</v>
      </c>
      <c r="D50" s="193"/>
      <c r="E50" s="193"/>
      <c r="F50" s="193"/>
      <c r="G50" s="193"/>
      <c r="H50" s="225">
        <f>H51+H116+H123+H130+H141+H147+H191+H214+H232+H240</f>
        <v>76167.17236000001</v>
      </c>
      <c r="I50" s="195">
        <v>75937.60788000001</v>
      </c>
      <c r="J50" s="196">
        <f t="shared" si="0"/>
        <v>0.9969860443431591</v>
      </c>
      <c r="K50" s="226"/>
    </row>
    <row r="51" spans="1:11" ht="20.25" customHeight="1">
      <c r="A51" s="227" t="s">
        <v>21</v>
      </c>
      <c r="B51" s="228" t="s">
        <v>4</v>
      </c>
      <c r="C51" s="229">
        <v>909</v>
      </c>
      <c r="D51" s="230" t="s">
        <v>155</v>
      </c>
      <c r="E51" s="230"/>
      <c r="F51" s="230"/>
      <c r="G51" s="230"/>
      <c r="H51" s="231">
        <f>H52+H105+H110</f>
        <v>19308.228290000003</v>
      </c>
      <c r="I51" s="231">
        <f>I52+I105+I110</f>
        <v>19168.101290000002</v>
      </c>
      <c r="J51" s="233">
        <f t="shared" si="0"/>
        <v>0.9927426277597632</v>
      </c>
      <c r="K51" s="226"/>
    </row>
    <row r="52" spans="1:11" ht="47.25">
      <c r="A52" s="208" t="s">
        <v>23</v>
      </c>
      <c r="B52" s="209" t="s">
        <v>315</v>
      </c>
      <c r="C52" s="210">
        <v>909</v>
      </c>
      <c r="D52" s="206" t="s">
        <v>14</v>
      </c>
      <c r="E52" s="206"/>
      <c r="F52" s="206"/>
      <c r="G52" s="206"/>
      <c r="H52" s="207">
        <f>H53+H60+H90</f>
        <v>19241.028290000002</v>
      </c>
      <c r="I52" s="207">
        <f>I53+I60+I90</f>
        <v>19160.90129</v>
      </c>
      <c r="J52" s="203">
        <f t="shared" si="0"/>
        <v>0.9958356175775884</v>
      </c>
      <c r="K52" s="226"/>
    </row>
    <row r="53" spans="1:10" ht="24" customHeight="1">
      <c r="A53" s="208" t="s">
        <v>257</v>
      </c>
      <c r="B53" s="209" t="s">
        <v>439</v>
      </c>
      <c r="C53" s="210">
        <v>909</v>
      </c>
      <c r="D53" s="206" t="s">
        <v>14</v>
      </c>
      <c r="E53" s="206" t="s">
        <v>440</v>
      </c>
      <c r="F53" s="206"/>
      <c r="G53" s="206"/>
      <c r="H53" s="207">
        <f>H54</f>
        <v>179.16146999999995</v>
      </c>
      <c r="I53" s="207">
        <f>I54</f>
        <v>179.16127</v>
      </c>
      <c r="J53" s="203">
        <f t="shared" si="0"/>
        <v>0.9999988836885523</v>
      </c>
    </row>
    <row r="54" spans="1:10" ht="64.5" customHeight="1">
      <c r="A54" s="208"/>
      <c r="B54" s="209" t="s">
        <v>172</v>
      </c>
      <c r="C54" s="210">
        <v>909</v>
      </c>
      <c r="D54" s="206" t="s">
        <v>14</v>
      </c>
      <c r="E54" s="206" t="s">
        <v>440</v>
      </c>
      <c r="F54" s="206" t="s">
        <v>171</v>
      </c>
      <c r="G54" s="206"/>
      <c r="H54" s="207">
        <f>H55</f>
        <v>179.16146999999995</v>
      </c>
      <c r="I54" s="207">
        <f>I55</f>
        <v>179.16127</v>
      </c>
      <c r="J54" s="203">
        <f t="shared" si="0"/>
        <v>0.9999988836885523</v>
      </c>
    </row>
    <row r="55" spans="1:10" ht="31.5">
      <c r="A55" s="208"/>
      <c r="B55" s="209" t="s">
        <v>421</v>
      </c>
      <c r="C55" s="210">
        <v>909</v>
      </c>
      <c r="D55" s="206" t="s">
        <v>14</v>
      </c>
      <c r="E55" s="206" t="s">
        <v>440</v>
      </c>
      <c r="F55" s="206" t="s">
        <v>357</v>
      </c>
      <c r="G55" s="206"/>
      <c r="H55" s="207">
        <f>H56+H58</f>
        <v>179.16146999999995</v>
      </c>
      <c r="I55" s="207">
        <f>I56+I58</f>
        <v>179.16127</v>
      </c>
      <c r="J55" s="203">
        <f t="shared" si="0"/>
        <v>0.9999988836885523</v>
      </c>
    </row>
    <row r="56" spans="1:10" ht="31.5">
      <c r="A56" s="204"/>
      <c r="B56" s="205" t="s">
        <v>227</v>
      </c>
      <c r="C56" s="210">
        <v>909</v>
      </c>
      <c r="D56" s="206" t="s">
        <v>14</v>
      </c>
      <c r="E56" s="206" t="s">
        <v>440</v>
      </c>
      <c r="F56" s="206" t="s">
        <v>137</v>
      </c>
      <c r="G56" s="206"/>
      <c r="H56" s="207">
        <f>H57</f>
        <v>114.79246999999997</v>
      </c>
      <c r="I56" s="207">
        <f>I57</f>
        <v>114.79247</v>
      </c>
      <c r="J56" s="203">
        <f t="shared" si="0"/>
        <v>1.0000000000000002</v>
      </c>
    </row>
    <row r="57" spans="1:10" ht="15.75">
      <c r="A57" s="204"/>
      <c r="B57" s="205" t="s">
        <v>129</v>
      </c>
      <c r="C57" s="210">
        <v>909</v>
      </c>
      <c r="D57" s="206" t="s">
        <v>14</v>
      </c>
      <c r="E57" s="206" t="s">
        <v>440</v>
      </c>
      <c r="F57" s="206" t="s">
        <v>137</v>
      </c>
      <c r="G57" s="206" t="s">
        <v>104</v>
      </c>
      <c r="H57" s="207">
        <v>114.79246999999997</v>
      </c>
      <c r="I57" s="202">
        <v>114.79247</v>
      </c>
      <c r="J57" s="203">
        <f t="shared" si="0"/>
        <v>1.0000000000000002</v>
      </c>
    </row>
    <row r="58" spans="1:10" ht="47.25">
      <c r="A58" s="204"/>
      <c r="B58" s="205" t="s">
        <v>280</v>
      </c>
      <c r="C58" s="210">
        <v>909</v>
      </c>
      <c r="D58" s="206" t="s">
        <v>14</v>
      </c>
      <c r="E58" s="206" t="s">
        <v>440</v>
      </c>
      <c r="F58" s="206" t="s">
        <v>228</v>
      </c>
      <c r="G58" s="206"/>
      <c r="H58" s="207">
        <f>H59</f>
        <v>64.369</v>
      </c>
      <c r="I58" s="207">
        <f>I59</f>
        <v>64.36880000000001</v>
      </c>
      <c r="J58" s="203">
        <f t="shared" si="0"/>
        <v>0.9999968929142912</v>
      </c>
    </row>
    <row r="59" spans="1:10" ht="15.75">
      <c r="A59" s="204"/>
      <c r="B59" s="205" t="s">
        <v>130</v>
      </c>
      <c r="C59" s="210">
        <v>909</v>
      </c>
      <c r="D59" s="206" t="s">
        <v>14</v>
      </c>
      <c r="E59" s="206" t="s">
        <v>440</v>
      </c>
      <c r="F59" s="206" t="s">
        <v>228</v>
      </c>
      <c r="G59" s="206" t="s">
        <v>105</v>
      </c>
      <c r="H59" s="207">
        <v>64.369</v>
      </c>
      <c r="I59" s="202">
        <v>64.36880000000001</v>
      </c>
      <c r="J59" s="203">
        <f t="shared" si="0"/>
        <v>0.9999968929142912</v>
      </c>
    </row>
    <row r="60" spans="1:10" ht="34.5" customHeight="1">
      <c r="A60" s="208" t="s">
        <v>258</v>
      </c>
      <c r="B60" s="209" t="s">
        <v>57</v>
      </c>
      <c r="C60" s="210">
        <v>909</v>
      </c>
      <c r="D60" s="206" t="s">
        <v>14</v>
      </c>
      <c r="E60" s="206" t="s">
        <v>441</v>
      </c>
      <c r="F60" s="206"/>
      <c r="G60" s="206"/>
      <c r="H60" s="207">
        <f>H61+H68+H80</f>
        <v>17241.96682</v>
      </c>
      <c r="I60" s="207">
        <f>I61+I68+I80</f>
        <v>17162.05702</v>
      </c>
      <c r="J60" s="203">
        <f t="shared" si="0"/>
        <v>0.9953653895269472</v>
      </c>
    </row>
    <row r="61" spans="1:10" ht="65.25" customHeight="1">
      <c r="A61" s="208"/>
      <c r="B61" s="209" t="s">
        <v>442</v>
      </c>
      <c r="C61" s="210">
        <v>909</v>
      </c>
      <c r="D61" s="206" t="s">
        <v>14</v>
      </c>
      <c r="E61" s="206" t="s">
        <v>441</v>
      </c>
      <c r="F61" s="206" t="s">
        <v>171</v>
      </c>
      <c r="G61" s="206"/>
      <c r="H61" s="207">
        <f>H62</f>
        <v>14281.926</v>
      </c>
      <c r="I61" s="207">
        <f>I62</f>
        <v>14277.284049999998</v>
      </c>
      <c r="J61" s="203">
        <f t="shared" si="0"/>
        <v>0.9996749773104832</v>
      </c>
    </row>
    <row r="62" spans="1:10" ht="31.5">
      <c r="A62" s="208"/>
      <c r="B62" s="209" t="s">
        <v>421</v>
      </c>
      <c r="C62" s="210">
        <v>909</v>
      </c>
      <c r="D62" s="206" t="s">
        <v>14</v>
      </c>
      <c r="E62" s="206" t="s">
        <v>441</v>
      </c>
      <c r="F62" s="206" t="s">
        <v>357</v>
      </c>
      <c r="G62" s="206"/>
      <c r="H62" s="207">
        <f>H63+H66</f>
        <v>14281.926</v>
      </c>
      <c r="I62" s="207">
        <f>I63+I66</f>
        <v>14277.284049999998</v>
      </c>
      <c r="J62" s="203">
        <f t="shared" si="0"/>
        <v>0.9996749773104832</v>
      </c>
    </row>
    <row r="63" spans="1:10" ht="31.5">
      <c r="A63" s="204"/>
      <c r="B63" s="205" t="s">
        <v>227</v>
      </c>
      <c r="C63" s="210">
        <v>909</v>
      </c>
      <c r="D63" s="206" t="s">
        <v>14</v>
      </c>
      <c r="E63" s="206" t="s">
        <v>441</v>
      </c>
      <c r="F63" s="206" t="s">
        <v>137</v>
      </c>
      <c r="G63" s="206"/>
      <c r="H63" s="207">
        <f>H64+H65</f>
        <v>10765.775</v>
      </c>
      <c r="I63" s="207">
        <f>I64+I65</f>
        <v>10765.774339999998</v>
      </c>
      <c r="J63" s="203">
        <f t="shared" si="0"/>
        <v>0.9999999386946131</v>
      </c>
    </row>
    <row r="64" spans="1:10" ht="15.75">
      <c r="A64" s="204"/>
      <c r="B64" s="205" t="s">
        <v>129</v>
      </c>
      <c r="C64" s="210">
        <v>909</v>
      </c>
      <c r="D64" s="206" t="s">
        <v>14</v>
      </c>
      <c r="E64" s="206" t="s">
        <v>441</v>
      </c>
      <c r="F64" s="206" t="s">
        <v>137</v>
      </c>
      <c r="G64" s="206" t="s">
        <v>104</v>
      </c>
      <c r="H64" s="207">
        <v>10700.33459</v>
      </c>
      <c r="I64" s="202">
        <v>10700.333929999999</v>
      </c>
      <c r="J64" s="203">
        <f t="shared" si="0"/>
        <v>0.9999999383196856</v>
      </c>
    </row>
    <row r="65" spans="1:10" ht="31.5">
      <c r="A65" s="204"/>
      <c r="B65" s="205" t="s">
        <v>422</v>
      </c>
      <c r="C65" s="210">
        <v>909</v>
      </c>
      <c r="D65" s="206" t="s">
        <v>14</v>
      </c>
      <c r="E65" s="206" t="s">
        <v>441</v>
      </c>
      <c r="F65" s="206" t="s">
        <v>137</v>
      </c>
      <c r="G65" s="206" t="s">
        <v>423</v>
      </c>
      <c r="H65" s="207">
        <v>65.44041</v>
      </c>
      <c r="I65" s="202">
        <v>65.44041</v>
      </c>
      <c r="J65" s="203">
        <f t="shared" si="0"/>
        <v>1</v>
      </c>
    </row>
    <row r="66" spans="1:10" ht="47.25">
      <c r="A66" s="204"/>
      <c r="B66" s="205" t="s">
        <v>280</v>
      </c>
      <c r="C66" s="210">
        <v>909</v>
      </c>
      <c r="D66" s="206" t="s">
        <v>14</v>
      </c>
      <c r="E66" s="206" t="s">
        <v>441</v>
      </c>
      <c r="F66" s="206" t="s">
        <v>228</v>
      </c>
      <c r="G66" s="206"/>
      <c r="H66" s="207">
        <f>H67</f>
        <v>3516.151</v>
      </c>
      <c r="I66" s="207">
        <f>I67</f>
        <v>3511.50971</v>
      </c>
      <c r="J66" s="203">
        <f t="shared" si="0"/>
        <v>0.9986800083386634</v>
      </c>
    </row>
    <row r="67" spans="1:10" ht="15.75">
      <c r="A67" s="204"/>
      <c r="B67" s="205" t="s">
        <v>130</v>
      </c>
      <c r="C67" s="210">
        <v>909</v>
      </c>
      <c r="D67" s="206" t="s">
        <v>14</v>
      </c>
      <c r="E67" s="206" t="s">
        <v>441</v>
      </c>
      <c r="F67" s="206" t="s">
        <v>228</v>
      </c>
      <c r="G67" s="206" t="s">
        <v>105</v>
      </c>
      <c r="H67" s="207">
        <v>3516.151</v>
      </c>
      <c r="I67" s="202">
        <v>3511.50971</v>
      </c>
      <c r="J67" s="203">
        <f t="shared" si="0"/>
        <v>0.9986800083386634</v>
      </c>
    </row>
    <row r="68" spans="1:10" ht="31.5">
      <c r="A68" s="208"/>
      <c r="B68" s="209" t="s">
        <v>233</v>
      </c>
      <c r="C68" s="210">
        <v>909</v>
      </c>
      <c r="D68" s="206" t="s">
        <v>14</v>
      </c>
      <c r="E68" s="206" t="s">
        <v>441</v>
      </c>
      <c r="F68" s="206" t="s">
        <v>173</v>
      </c>
      <c r="G68" s="206"/>
      <c r="H68" s="207">
        <f>H69</f>
        <v>2878.65998</v>
      </c>
      <c r="I68" s="207">
        <f>I69</f>
        <v>2803.48513</v>
      </c>
      <c r="J68" s="203">
        <f t="shared" si="0"/>
        <v>0.9738854708363299</v>
      </c>
    </row>
    <row r="69" spans="1:10" ht="27.75" customHeight="1">
      <c r="A69" s="208"/>
      <c r="B69" s="209" t="s">
        <v>443</v>
      </c>
      <c r="C69" s="210">
        <v>909</v>
      </c>
      <c r="D69" s="206" t="s">
        <v>14</v>
      </c>
      <c r="E69" s="206" t="s">
        <v>441</v>
      </c>
      <c r="F69" s="206" t="s">
        <v>361</v>
      </c>
      <c r="G69" s="206"/>
      <c r="H69" s="207">
        <f>H70</f>
        <v>2878.65998</v>
      </c>
      <c r="I69" s="207">
        <f>I70</f>
        <v>2803.48513</v>
      </c>
      <c r="J69" s="203">
        <f t="shared" si="0"/>
        <v>0.9738854708363299</v>
      </c>
    </row>
    <row r="70" spans="1:10" ht="31.5">
      <c r="A70" s="208"/>
      <c r="B70" s="209" t="s">
        <v>154</v>
      </c>
      <c r="C70" s="210">
        <v>909</v>
      </c>
      <c r="D70" s="206" t="s">
        <v>14</v>
      </c>
      <c r="E70" s="206" t="s">
        <v>441</v>
      </c>
      <c r="F70" s="206" t="s">
        <v>149</v>
      </c>
      <c r="G70" s="206"/>
      <c r="H70" s="207">
        <f>H71+H72+H73+H74+H75+H76+H77+H78+H79</f>
        <v>2878.65998</v>
      </c>
      <c r="I70" s="207">
        <f>I71+I72+I73+I74+I75+I76+I77+I78+I79</f>
        <v>2803.48513</v>
      </c>
      <c r="J70" s="203">
        <f t="shared" si="0"/>
        <v>0.9738854708363299</v>
      </c>
    </row>
    <row r="71" spans="1:10" ht="15.75">
      <c r="A71" s="204"/>
      <c r="B71" s="205" t="s">
        <v>9</v>
      </c>
      <c r="C71" s="210">
        <v>909</v>
      </c>
      <c r="D71" s="206" t="s">
        <v>14</v>
      </c>
      <c r="E71" s="206" t="s">
        <v>441</v>
      </c>
      <c r="F71" s="206" t="s">
        <v>149</v>
      </c>
      <c r="G71" s="234">
        <v>221</v>
      </c>
      <c r="H71" s="207">
        <v>250.62052</v>
      </c>
      <c r="I71" s="202">
        <v>245.99980999999997</v>
      </c>
      <c r="J71" s="203">
        <f t="shared" si="0"/>
        <v>0.981562922301813</v>
      </c>
    </row>
    <row r="72" spans="1:10" ht="15.75">
      <c r="A72" s="204"/>
      <c r="B72" s="205" t="s">
        <v>10</v>
      </c>
      <c r="C72" s="210">
        <v>909</v>
      </c>
      <c r="D72" s="206" t="s">
        <v>14</v>
      </c>
      <c r="E72" s="206" t="s">
        <v>441</v>
      </c>
      <c r="F72" s="206" t="s">
        <v>149</v>
      </c>
      <c r="G72" s="234">
        <v>222</v>
      </c>
      <c r="H72" s="207">
        <v>34.8</v>
      </c>
      <c r="I72" s="202">
        <v>34.8</v>
      </c>
      <c r="J72" s="203">
        <f t="shared" si="0"/>
        <v>1</v>
      </c>
    </row>
    <row r="73" spans="1:10" ht="15.75">
      <c r="A73" s="204"/>
      <c r="B73" s="205" t="s">
        <v>16</v>
      </c>
      <c r="C73" s="210">
        <v>909</v>
      </c>
      <c r="D73" s="206" t="s">
        <v>14</v>
      </c>
      <c r="E73" s="206" t="s">
        <v>441</v>
      </c>
      <c r="F73" s="206" t="s">
        <v>149</v>
      </c>
      <c r="G73" s="234">
        <v>223</v>
      </c>
      <c r="H73" s="207">
        <v>240.77559999999997</v>
      </c>
      <c r="I73" s="202">
        <v>234.11023</v>
      </c>
      <c r="J73" s="203">
        <f t="shared" si="0"/>
        <v>0.9723170869473486</v>
      </c>
    </row>
    <row r="74" spans="1:10" ht="15.75">
      <c r="A74" s="204"/>
      <c r="B74" s="205" t="s">
        <v>134</v>
      </c>
      <c r="C74" s="210">
        <v>909</v>
      </c>
      <c r="D74" s="206" t="s">
        <v>14</v>
      </c>
      <c r="E74" s="206" t="s">
        <v>441</v>
      </c>
      <c r="F74" s="206" t="s">
        <v>149</v>
      </c>
      <c r="G74" s="234">
        <v>225</v>
      </c>
      <c r="H74" s="207">
        <v>477.20938</v>
      </c>
      <c r="I74" s="202">
        <v>463.8093799999999</v>
      </c>
      <c r="J74" s="203">
        <f aca="true" t="shared" si="4" ref="J74:J137">I74/H74</f>
        <v>0.9719200825432223</v>
      </c>
    </row>
    <row r="75" spans="1:10" ht="15.75">
      <c r="A75" s="204"/>
      <c r="B75" s="205" t="s">
        <v>131</v>
      </c>
      <c r="C75" s="210">
        <v>909</v>
      </c>
      <c r="D75" s="206" t="s">
        <v>14</v>
      </c>
      <c r="E75" s="206" t="s">
        <v>441</v>
      </c>
      <c r="F75" s="206" t="s">
        <v>149</v>
      </c>
      <c r="G75" s="234">
        <v>226</v>
      </c>
      <c r="H75" s="207">
        <v>1365.6003</v>
      </c>
      <c r="I75" s="202">
        <v>1334.7077399999998</v>
      </c>
      <c r="J75" s="203">
        <f t="shared" si="4"/>
        <v>0.9773780366041218</v>
      </c>
    </row>
    <row r="76" spans="1:10" ht="15.75">
      <c r="A76" s="204"/>
      <c r="B76" s="205" t="s">
        <v>444</v>
      </c>
      <c r="C76" s="210">
        <v>909</v>
      </c>
      <c r="D76" s="206" t="s">
        <v>14</v>
      </c>
      <c r="E76" s="206" t="s">
        <v>441</v>
      </c>
      <c r="F76" s="206" t="s">
        <v>149</v>
      </c>
      <c r="G76" s="234">
        <v>227</v>
      </c>
      <c r="H76" s="207">
        <v>8.2</v>
      </c>
      <c r="I76" s="202">
        <v>8.18521</v>
      </c>
      <c r="J76" s="203">
        <f t="shared" si="4"/>
        <v>0.9981963414634146</v>
      </c>
    </row>
    <row r="77" spans="1:10" ht="15.75">
      <c r="A77" s="204"/>
      <c r="B77" s="205" t="s">
        <v>132</v>
      </c>
      <c r="C77" s="210">
        <v>909</v>
      </c>
      <c r="D77" s="206" t="s">
        <v>14</v>
      </c>
      <c r="E77" s="206" t="s">
        <v>441</v>
      </c>
      <c r="F77" s="206" t="s">
        <v>149</v>
      </c>
      <c r="G77" s="234">
        <v>310</v>
      </c>
      <c r="H77" s="207">
        <v>120.68060000000001</v>
      </c>
      <c r="I77" s="202">
        <v>101.09917999999999</v>
      </c>
      <c r="J77" s="203">
        <f t="shared" si="4"/>
        <v>0.8377417745685718</v>
      </c>
    </row>
    <row r="78" spans="1:10" ht="15.75">
      <c r="A78" s="204"/>
      <c r="B78" s="205" t="s">
        <v>133</v>
      </c>
      <c r="C78" s="210">
        <v>909</v>
      </c>
      <c r="D78" s="206" t="s">
        <v>14</v>
      </c>
      <c r="E78" s="206" t="s">
        <v>441</v>
      </c>
      <c r="F78" s="206" t="s">
        <v>149</v>
      </c>
      <c r="G78" s="234">
        <v>346</v>
      </c>
      <c r="H78" s="207">
        <v>343.26117999999997</v>
      </c>
      <c r="I78" s="202">
        <v>343.26117999999997</v>
      </c>
      <c r="J78" s="203">
        <f t="shared" si="4"/>
        <v>1</v>
      </c>
    </row>
    <row r="79" spans="1:10" ht="16.5" customHeight="1">
      <c r="A79" s="204"/>
      <c r="B79" s="205" t="s">
        <v>445</v>
      </c>
      <c r="C79" s="210">
        <v>909</v>
      </c>
      <c r="D79" s="206" t="s">
        <v>14</v>
      </c>
      <c r="E79" s="206" t="s">
        <v>441</v>
      </c>
      <c r="F79" s="206" t="s">
        <v>149</v>
      </c>
      <c r="G79" s="234">
        <v>349</v>
      </c>
      <c r="H79" s="207">
        <v>37.5124</v>
      </c>
      <c r="I79" s="202">
        <v>37.5124</v>
      </c>
      <c r="J79" s="203">
        <f t="shared" si="4"/>
        <v>1</v>
      </c>
    </row>
    <row r="80" spans="1:10" ht="15.75">
      <c r="A80" s="208"/>
      <c r="B80" s="209" t="s">
        <v>175</v>
      </c>
      <c r="C80" s="210">
        <v>909</v>
      </c>
      <c r="D80" s="206" t="s">
        <v>14</v>
      </c>
      <c r="E80" s="206" t="s">
        <v>441</v>
      </c>
      <c r="F80" s="206" t="s">
        <v>174</v>
      </c>
      <c r="G80" s="206"/>
      <c r="H80" s="207">
        <f>H81+H84</f>
        <v>81.38083999999999</v>
      </c>
      <c r="I80" s="202">
        <v>81.28784</v>
      </c>
      <c r="J80" s="203">
        <f t="shared" si="4"/>
        <v>0.9988572248701293</v>
      </c>
    </row>
    <row r="81" spans="1:10" ht="15.75">
      <c r="A81" s="208"/>
      <c r="B81" s="209" t="s">
        <v>365</v>
      </c>
      <c r="C81" s="210">
        <v>909</v>
      </c>
      <c r="D81" s="206" t="s">
        <v>14</v>
      </c>
      <c r="E81" s="206" t="s">
        <v>441</v>
      </c>
      <c r="F81" s="206" t="s">
        <v>360</v>
      </c>
      <c r="G81" s="206"/>
      <c r="H81" s="207">
        <f>H82</f>
        <v>68.8</v>
      </c>
      <c r="I81" s="202">
        <v>68.707</v>
      </c>
      <c r="J81" s="203">
        <f t="shared" si="4"/>
        <v>0.9986482558139534</v>
      </c>
    </row>
    <row r="82" spans="1:10" ht="31.5">
      <c r="A82" s="208"/>
      <c r="B82" s="209" t="s">
        <v>433</v>
      </c>
      <c r="C82" s="210">
        <v>909</v>
      </c>
      <c r="D82" s="206" t="s">
        <v>14</v>
      </c>
      <c r="E82" s="206" t="s">
        <v>441</v>
      </c>
      <c r="F82" s="206" t="s">
        <v>282</v>
      </c>
      <c r="G82" s="206"/>
      <c r="H82" s="207">
        <f>H83</f>
        <v>68.8</v>
      </c>
      <c r="I82" s="207">
        <f>I83</f>
        <v>68.707</v>
      </c>
      <c r="J82" s="203">
        <f t="shared" si="4"/>
        <v>0.9986482558139534</v>
      </c>
    </row>
    <row r="83" spans="1:10" ht="15.75">
      <c r="A83" s="208"/>
      <c r="B83" s="209" t="s">
        <v>11</v>
      </c>
      <c r="C83" s="210">
        <v>909</v>
      </c>
      <c r="D83" s="206" t="s">
        <v>14</v>
      </c>
      <c r="E83" s="206" t="s">
        <v>441</v>
      </c>
      <c r="F83" s="206" t="s">
        <v>282</v>
      </c>
      <c r="G83" s="206" t="s">
        <v>283</v>
      </c>
      <c r="H83" s="207">
        <v>68.8</v>
      </c>
      <c r="I83" s="202">
        <v>68.707</v>
      </c>
      <c r="J83" s="203">
        <f t="shared" si="4"/>
        <v>0.9986482558139534</v>
      </c>
    </row>
    <row r="84" spans="1:10" ht="15.75">
      <c r="A84" s="235"/>
      <c r="B84" s="236" t="s">
        <v>364</v>
      </c>
      <c r="C84" s="210">
        <v>909</v>
      </c>
      <c r="D84" s="206" t="s">
        <v>14</v>
      </c>
      <c r="E84" s="206" t="s">
        <v>441</v>
      </c>
      <c r="F84" s="206" t="s">
        <v>118</v>
      </c>
      <c r="G84" s="206"/>
      <c r="H84" s="207">
        <f>H85+H87</f>
        <v>12.58084</v>
      </c>
      <c r="I84" s="207">
        <f>I85+I87</f>
        <v>12.580839999999998</v>
      </c>
      <c r="J84" s="203">
        <f t="shared" si="4"/>
        <v>0.9999999999999999</v>
      </c>
    </row>
    <row r="85" spans="1:10" ht="15.75">
      <c r="A85" s="223"/>
      <c r="B85" s="224" t="s">
        <v>434</v>
      </c>
      <c r="C85" s="237">
        <v>909</v>
      </c>
      <c r="D85" s="238" t="s">
        <v>14</v>
      </c>
      <c r="E85" s="206" t="s">
        <v>441</v>
      </c>
      <c r="F85" s="234">
        <v>852</v>
      </c>
      <c r="G85" s="234"/>
      <c r="H85" s="239">
        <f>H86</f>
        <v>8.1</v>
      </c>
      <c r="I85" s="239">
        <f>I86</f>
        <v>8.1</v>
      </c>
      <c r="J85" s="241">
        <f t="shared" si="4"/>
        <v>1</v>
      </c>
    </row>
    <row r="86" spans="1:10" ht="15.75">
      <c r="A86" s="223"/>
      <c r="B86" s="224" t="s">
        <v>11</v>
      </c>
      <c r="C86" s="237">
        <v>909</v>
      </c>
      <c r="D86" s="238" t="s">
        <v>14</v>
      </c>
      <c r="E86" s="206" t="s">
        <v>441</v>
      </c>
      <c r="F86" s="234">
        <v>852</v>
      </c>
      <c r="G86" s="234">
        <v>291</v>
      </c>
      <c r="H86" s="239">
        <v>8.1</v>
      </c>
      <c r="I86" s="240">
        <v>8.1</v>
      </c>
      <c r="J86" s="203">
        <f t="shared" si="4"/>
        <v>1</v>
      </c>
    </row>
    <row r="87" spans="1:10" ht="15.75">
      <c r="A87" s="223"/>
      <c r="B87" s="224" t="s">
        <v>437</v>
      </c>
      <c r="C87" s="237">
        <v>909</v>
      </c>
      <c r="D87" s="238" t="s">
        <v>14</v>
      </c>
      <c r="E87" s="206" t="s">
        <v>441</v>
      </c>
      <c r="F87" s="234">
        <v>853</v>
      </c>
      <c r="G87" s="234"/>
      <c r="H87" s="239">
        <f>H88+H89</f>
        <v>4.480840000000001</v>
      </c>
      <c r="I87" s="239">
        <f>I88+I89</f>
        <v>4.48084</v>
      </c>
      <c r="J87" s="203">
        <f t="shared" si="4"/>
        <v>0.9999999999999998</v>
      </c>
    </row>
    <row r="88" spans="1:10" ht="15.75">
      <c r="A88" s="223"/>
      <c r="B88" s="224" t="s">
        <v>281</v>
      </c>
      <c r="C88" s="237">
        <v>909</v>
      </c>
      <c r="D88" s="238" t="s">
        <v>14</v>
      </c>
      <c r="E88" s="206" t="s">
        <v>441</v>
      </c>
      <c r="F88" s="234">
        <v>853</v>
      </c>
      <c r="G88" s="234">
        <v>291</v>
      </c>
      <c r="H88" s="239">
        <v>0.20964999999999998</v>
      </c>
      <c r="I88" s="240">
        <v>0.20964999999999998</v>
      </c>
      <c r="J88" s="203">
        <f t="shared" si="4"/>
        <v>1</v>
      </c>
    </row>
    <row r="89" spans="1:10" ht="15.75">
      <c r="A89" s="223"/>
      <c r="B89" s="224" t="s">
        <v>446</v>
      </c>
      <c r="C89" s="237">
        <v>909</v>
      </c>
      <c r="D89" s="238" t="s">
        <v>14</v>
      </c>
      <c r="E89" s="206" t="s">
        <v>441</v>
      </c>
      <c r="F89" s="234">
        <v>853</v>
      </c>
      <c r="G89" s="234">
        <v>293</v>
      </c>
      <c r="H89" s="239">
        <v>4.271190000000001</v>
      </c>
      <c r="I89" s="240">
        <v>4.27119</v>
      </c>
      <c r="J89" s="203">
        <f t="shared" si="4"/>
        <v>0.9999999999999998</v>
      </c>
    </row>
    <row r="90" spans="1:10" ht="63.75" customHeight="1">
      <c r="A90" s="208" t="s">
        <v>259</v>
      </c>
      <c r="B90" s="209" t="s">
        <v>449</v>
      </c>
      <c r="C90" s="210">
        <v>909</v>
      </c>
      <c r="D90" s="206" t="s">
        <v>14</v>
      </c>
      <c r="E90" s="206" t="s">
        <v>231</v>
      </c>
      <c r="F90" s="206"/>
      <c r="G90" s="206"/>
      <c r="H90" s="207">
        <f>H91+H97</f>
        <v>1819.9</v>
      </c>
      <c r="I90" s="207">
        <f>I91+I97</f>
        <v>1819.683</v>
      </c>
      <c r="J90" s="203">
        <f t="shared" si="4"/>
        <v>0.9998807626792681</v>
      </c>
    </row>
    <row r="91" spans="1:10" ht="66.75" customHeight="1">
      <c r="A91" s="208"/>
      <c r="B91" s="209" t="s">
        <v>450</v>
      </c>
      <c r="C91" s="210">
        <v>909</v>
      </c>
      <c r="D91" s="206" t="s">
        <v>14</v>
      </c>
      <c r="E91" s="206" t="s">
        <v>231</v>
      </c>
      <c r="F91" s="206" t="s">
        <v>171</v>
      </c>
      <c r="G91" s="206"/>
      <c r="H91" s="207">
        <f>H92</f>
        <v>1694.15985</v>
      </c>
      <c r="I91" s="207">
        <f>I92</f>
        <v>1694.15985</v>
      </c>
      <c r="J91" s="203">
        <f t="shared" si="4"/>
        <v>1</v>
      </c>
    </row>
    <row r="92" spans="1:10" ht="31.5">
      <c r="A92" s="208"/>
      <c r="B92" s="209" t="s">
        <v>451</v>
      </c>
      <c r="C92" s="210">
        <v>909</v>
      </c>
      <c r="D92" s="206" t="s">
        <v>14</v>
      </c>
      <c r="E92" s="206" t="s">
        <v>231</v>
      </c>
      <c r="F92" s="206" t="s">
        <v>357</v>
      </c>
      <c r="G92" s="206"/>
      <c r="H92" s="207">
        <f>H93+H95</f>
        <v>1694.15985</v>
      </c>
      <c r="I92" s="207">
        <f>I93+I95</f>
        <v>1694.15985</v>
      </c>
      <c r="J92" s="203">
        <f t="shared" si="4"/>
        <v>1</v>
      </c>
    </row>
    <row r="93" spans="1:10" ht="31.5">
      <c r="A93" s="204"/>
      <c r="B93" s="205" t="s">
        <v>227</v>
      </c>
      <c r="C93" s="237">
        <v>909</v>
      </c>
      <c r="D93" s="238" t="s">
        <v>14</v>
      </c>
      <c r="E93" s="238" t="s">
        <v>231</v>
      </c>
      <c r="F93" s="238" t="s">
        <v>137</v>
      </c>
      <c r="G93" s="234"/>
      <c r="H93" s="239">
        <f>H94</f>
        <v>1296.7</v>
      </c>
      <c r="I93" s="239">
        <f>I94</f>
        <v>1296.7</v>
      </c>
      <c r="J93" s="241">
        <f t="shared" si="4"/>
        <v>1</v>
      </c>
    </row>
    <row r="94" spans="1:10" ht="15.75">
      <c r="A94" s="204"/>
      <c r="B94" s="205" t="s">
        <v>129</v>
      </c>
      <c r="C94" s="237">
        <v>909</v>
      </c>
      <c r="D94" s="238" t="s">
        <v>14</v>
      </c>
      <c r="E94" s="238" t="s">
        <v>231</v>
      </c>
      <c r="F94" s="238" t="s">
        <v>137</v>
      </c>
      <c r="G94" s="234">
        <v>211</v>
      </c>
      <c r="H94" s="239">
        <v>1296.7</v>
      </c>
      <c r="I94" s="240">
        <v>1296.7</v>
      </c>
      <c r="J94" s="203">
        <f t="shared" si="4"/>
        <v>1</v>
      </c>
    </row>
    <row r="95" spans="1:10" ht="47.25">
      <c r="A95" s="204"/>
      <c r="B95" s="205" t="s">
        <v>280</v>
      </c>
      <c r="C95" s="237">
        <v>909</v>
      </c>
      <c r="D95" s="238" t="s">
        <v>14</v>
      </c>
      <c r="E95" s="238" t="s">
        <v>231</v>
      </c>
      <c r="F95" s="234">
        <v>129</v>
      </c>
      <c r="G95" s="234"/>
      <c r="H95" s="239">
        <f>H96</f>
        <v>397.45984999999996</v>
      </c>
      <c r="I95" s="239">
        <f>I96</f>
        <v>397.45984999999996</v>
      </c>
      <c r="J95" s="241">
        <f t="shared" si="4"/>
        <v>1</v>
      </c>
    </row>
    <row r="96" spans="1:10" ht="15.75">
      <c r="A96" s="204"/>
      <c r="B96" s="205" t="s">
        <v>130</v>
      </c>
      <c r="C96" s="237">
        <v>909</v>
      </c>
      <c r="D96" s="238" t="s">
        <v>14</v>
      </c>
      <c r="E96" s="238" t="s">
        <v>231</v>
      </c>
      <c r="F96" s="234">
        <v>129</v>
      </c>
      <c r="G96" s="234">
        <v>213</v>
      </c>
      <c r="H96" s="239">
        <v>397.45984999999996</v>
      </c>
      <c r="I96" s="240">
        <v>397.45984999999996</v>
      </c>
      <c r="J96" s="203">
        <f t="shared" si="4"/>
        <v>1</v>
      </c>
    </row>
    <row r="97" spans="1:10" ht="31.5">
      <c r="A97" s="208"/>
      <c r="B97" s="209" t="s">
        <v>285</v>
      </c>
      <c r="C97" s="210">
        <v>909</v>
      </c>
      <c r="D97" s="206" t="s">
        <v>14</v>
      </c>
      <c r="E97" s="206" t="s">
        <v>231</v>
      </c>
      <c r="F97" s="206" t="s">
        <v>173</v>
      </c>
      <c r="G97" s="206"/>
      <c r="H97" s="207">
        <f>H98</f>
        <v>125.74015</v>
      </c>
      <c r="I97" s="207">
        <f>I98</f>
        <v>125.52315</v>
      </c>
      <c r="J97" s="203">
        <f t="shared" si="4"/>
        <v>0.9982742186962558</v>
      </c>
    </row>
    <row r="98" spans="1:10" ht="31.5">
      <c r="A98" s="208"/>
      <c r="B98" s="209" t="s">
        <v>358</v>
      </c>
      <c r="C98" s="210">
        <v>909</v>
      </c>
      <c r="D98" s="206" t="s">
        <v>14</v>
      </c>
      <c r="E98" s="206" t="s">
        <v>231</v>
      </c>
      <c r="F98" s="206" t="s">
        <v>361</v>
      </c>
      <c r="G98" s="206"/>
      <c r="H98" s="207">
        <f>H99</f>
        <v>125.74015</v>
      </c>
      <c r="I98" s="207">
        <f>I99</f>
        <v>125.52315</v>
      </c>
      <c r="J98" s="203">
        <f t="shared" si="4"/>
        <v>0.9982742186962558</v>
      </c>
    </row>
    <row r="99" spans="1:10" ht="31.5">
      <c r="A99" s="204"/>
      <c r="B99" s="205" t="s">
        <v>154</v>
      </c>
      <c r="C99" s="210">
        <v>909</v>
      </c>
      <c r="D99" s="206" t="s">
        <v>14</v>
      </c>
      <c r="E99" s="206" t="s">
        <v>231</v>
      </c>
      <c r="F99" s="206" t="s">
        <v>149</v>
      </c>
      <c r="G99" s="206"/>
      <c r="H99" s="207">
        <f>H100+H101+H102+H103+H104</f>
        <v>125.74015</v>
      </c>
      <c r="I99" s="207">
        <f>I100+I101+I102+I103+I104</f>
        <v>125.52315</v>
      </c>
      <c r="J99" s="203">
        <f t="shared" si="4"/>
        <v>0.9982742186962558</v>
      </c>
    </row>
    <row r="100" spans="1:10" ht="15.75">
      <c r="A100" s="204"/>
      <c r="B100" s="205" t="s">
        <v>9</v>
      </c>
      <c r="C100" s="210">
        <v>909</v>
      </c>
      <c r="D100" s="206" t="s">
        <v>14</v>
      </c>
      <c r="E100" s="206" t="s">
        <v>231</v>
      </c>
      <c r="F100" s="206" t="s">
        <v>149</v>
      </c>
      <c r="G100" s="234">
        <v>221</v>
      </c>
      <c r="H100" s="207">
        <v>5.902</v>
      </c>
      <c r="I100" s="202">
        <v>5.685</v>
      </c>
      <c r="J100" s="203">
        <f t="shared" si="4"/>
        <v>0.9632328024398508</v>
      </c>
    </row>
    <row r="101" spans="1:10" ht="15.75">
      <c r="A101" s="204"/>
      <c r="B101" s="205" t="s">
        <v>10</v>
      </c>
      <c r="C101" s="210">
        <v>909</v>
      </c>
      <c r="D101" s="206" t="s">
        <v>14</v>
      </c>
      <c r="E101" s="206" t="s">
        <v>231</v>
      </c>
      <c r="F101" s="206" t="s">
        <v>149</v>
      </c>
      <c r="G101" s="234">
        <v>222</v>
      </c>
      <c r="H101" s="207">
        <v>15.64</v>
      </c>
      <c r="I101" s="202">
        <v>15.64</v>
      </c>
      <c r="J101" s="203">
        <f t="shared" si="4"/>
        <v>1</v>
      </c>
    </row>
    <row r="102" spans="1:10" ht="15.75">
      <c r="A102" s="204"/>
      <c r="B102" s="205" t="s">
        <v>131</v>
      </c>
      <c r="C102" s="210">
        <v>909</v>
      </c>
      <c r="D102" s="206" t="s">
        <v>14</v>
      </c>
      <c r="E102" s="206" t="s">
        <v>231</v>
      </c>
      <c r="F102" s="206" t="s">
        <v>149</v>
      </c>
      <c r="G102" s="234">
        <v>226</v>
      </c>
      <c r="H102" s="207">
        <v>6.600149999999999</v>
      </c>
      <c r="I102" s="202">
        <v>6.600149999999999</v>
      </c>
      <c r="J102" s="203">
        <f t="shared" si="4"/>
        <v>1</v>
      </c>
    </row>
    <row r="103" spans="1:10" ht="15.75">
      <c r="A103" s="204"/>
      <c r="B103" s="205" t="s">
        <v>132</v>
      </c>
      <c r="C103" s="210">
        <v>909</v>
      </c>
      <c r="D103" s="206" t="s">
        <v>14</v>
      </c>
      <c r="E103" s="206" t="s">
        <v>231</v>
      </c>
      <c r="F103" s="206" t="s">
        <v>149</v>
      </c>
      <c r="G103" s="234">
        <v>310</v>
      </c>
      <c r="H103" s="207">
        <v>96.77</v>
      </c>
      <c r="I103" s="202">
        <v>96.77</v>
      </c>
      <c r="J103" s="203">
        <f t="shared" si="4"/>
        <v>1</v>
      </c>
    </row>
    <row r="104" spans="1:10" ht="15.75">
      <c r="A104" s="204"/>
      <c r="B104" s="205" t="s">
        <v>133</v>
      </c>
      <c r="C104" s="210">
        <v>909</v>
      </c>
      <c r="D104" s="206" t="s">
        <v>14</v>
      </c>
      <c r="E104" s="206" t="s">
        <v>231</v>
      </c>
      <c r="F104" s="206" t="s">
        <v>149</v>
      </c>
      <c r="G104" s="234">
        <v>346</v>
      </c>
      <c r="H104" s="207">
        <v>0.8279999999999986</v>
      </c>
      <c r="I104" s="202">
        <v>0.828</v>
      </c>
      <c r="J104" s="203">
        <f t="shared" si="4"/>
        <v>1.0000000000000016</v>
      </c>
    </row>
    <row r="105" spans="1:10" ht="15.75">
      <c r="A105" s="242" t="s">
        <v>260</v>
      </c>
      <c r="B105" s="243" t="s">
        <v>18</v>
      </c>
      <c r="C105" s="244">
        <v>909</v>
      </c>
      <c r="D105" s="245" t="s">
        <v>119</v>
      </c>
      <c r="E105" s="245"/>
      <c r="F105" s="245"/>
      <c r="G105" s="245"/>
      <c r="H105" s="231">
        <f aca="true" t="shared" si="5" ref="H105:I108">H106</f>
        <v>60</v>
      </c>
      <c r="I105" s="231">
        <f t="shared" si="5"/>
        <v>0</v>
      </c>
      <c r="J105" s="233">
        <f t="shared" si="4"/>
        <v>0</v>
      </c>
    </row>
    <row r="106" spans="1:10" ht="15.75">
      <c r="A106" s="208"/>
      <c r="B106" s="209" t="s">
        <v>452</v>
      </c>
      <c r="C106" s="210">
        <v>909</v>
      </c>
      <c r="D106" s="206" t="s">
        <v>119</v>
      </c>
      <c r="E106" s="206" t="s">
        <v>453</v>
      </c>
      <c r="F106" s="206"/>
      <c r="G106" s="206"/>
      <c r="H106" s="207">
        <f t="shared" si="5"/>
        <v>60</v>
      </c>
      <c r="I106" s="207">
        <f t="shared" si="5"/>
        <v>0</v>
      </c>
      <c r="J106" s="203">
        <f t="shared" si="4"/>
        <v>0</v>
      </c>
    </row>
    <row r="107" spans="1:10" ht="15.75">
      <c r="A107" s="208"/>
      <c r="B107" s="209" t="s">
        <v>175</v>
      </c>
      <c r="C107" s="210">
        <v>909</v>
      </c>
      <c r="D107" s="206" t="s">
        <v>119</v>
      </c>
      <c r="E107" s="206" t="s">
        <v>453</v>
      </c>
      <c r="F107" s="206" t="s">
        <v>174</v>
      </c>
      <c r="G107" s="206"/>
      <c r="H107" s="207">
        <f t="shared" si="5"/>
        <v>60</v>
      </c>
      <c r="I107" s="207">
        <f t="shared" si="5"/>
        <v>0</v>
      </c>
      <c r="J107" s="203">
        <f t="shared" si="4"/>
        <v>0</v>
      </c>
    </row>
    <row r="108" spans="1:10" ht="15.75">
      <c r="A108" s="208"/>
      <c r="B108" s="209" t="s">
        <v>120</v>
      </c>
      <c r="C108" s="210">
        <v>909</v>
      </c>
      <c r="D108" s="206" t="s">
        <v>119</v>
      </c>
      <c r="E108" s="206" t="s">
        <v>453</v>
      </c>
      <c r="F108" s="206" t="s">
        <v>121</v>
      </c>
      <c r="G108" s="206"/>
      <c r="H108" s="207">
        <f t="shared" si="5"/>
        <v>60</v>
      </c>
      <c r="I108" s="207">
        <f t="shared" si="5"/>
        <v>0</v>
      </c>
      <c r="J108" s="203">
        <f t="shared" si="4"/>
        <v>0</v>
      </c>
    </row>
    <row r="109" spans="1:10" ht="15.75">
      <c r="A109" s="208"/>
      <c r="B109" s="209" t="s">
        <v>11</v>
      </c>
      <c r="C109" s="210">
        <v>909</v>
      </c>
      <c r="D109" s="206" t="s">
        <v>119</v>
      </c>
      <c r="E109" s="206" t="s">
        <v>453</v>
      </c>
      <c r="F109" s="206" t="s">
        <v>121</v>
      </c>
      <c r="G109" s="206" t="s">
        <v>107</v>
      </c>
      <c r="H109" s="207">
        <v>60</v>
      </c>
      <c r="I109" s="202">
        <v>0</v>
      </c>
      <c r="J109" s="203">
        <f t="shared" si="4"/>
        <v>0</v>
      </c>
    </row>
    <row r="110" spans="1:10" ht="68.25" customHeight="1">
      <c r="A110" s="242" t="s">
        <v>261</v>
      </c>
      <c r="B110" s="243" t="s">
        <v>211</v>
      </c>
      <c r="C110" s="244">
        <v>909</v>
      </c>
      <c r="D110" s="245" t="s">
        <v>447</v>
      </c>
      <c r="E110" s="245" t="s">
        <v>230</v>
      </c>
      <c r="F110" s="245"/>
      <c r="G110" s="245"/>
      <c r="H110" s="231">
        <f aca="true" t="shared" si="6" ref="H110:I112">H111</f>
        <v>7.2</v>
      </c>
      <c r="I110" s="231">
        <f t="shared" si="6"/>
        <v>7.2</v>
      </c>
      <c r="J110" s="233">
        <f t="shared" si="4"/>
        <v>1</v>
      </c>
    </row>
    <row r="111" spans="1:10" ht="31.5">
      <c r="A111" s="208"/>
      <c r="B111" s="209" t="s">
        <v>285</v>
      </c>
      <c r="C111" s="210">
        <v>909</v>
      </c>
      <c r="D111" s="206" t="s">
        <v>447</v>
      </c>
      <c r="E111" s="206" t="s">
        <v>230</v>
      </c>
      <c r="F111" s="206" t="s">
        <v>173</v>
      </c>
      <c r="G111" s="206"/>
      <c r="H111" s="207">
        <f t="shared" si="6"/>
        <v>7.2</v>
      </c>
      <c r="I111" s="207">
        <f t="shared" si="6"/>
        <v>7.2</v>
      </c>
      <c r="J111" s="203">
        <f t="shared" si="4"/>
        <v>1</v>
      </c>
    </row>
    <row r="112" spans="1:10" ht="31.5">
      <c r="A112" s="208"/>
      <c r="B112" s="209" t="s">
        <v>358</v>
      </c>
      <c r="C112" s="210">
        <v>909</v>
      </c>
      <c r="D112" s="206" t="s">
        <v>447</v>
      </c>
      <c r="E112" s="206" t="s">
        <v>230</v>
      </c>
      <c r="F112" s="206" t="s">
        <v>361</v>
      </c>
      <c r="G112" s="206"/>
      <c r="H112" s="207">
        <f t="shared" si="6"/>
        <v>7.2</v>
      </c>
      <c r="I112" s="207">
        <f t="shared" si="6"/>
        <v>7.2</v>
      </c>
      <c r="J112" s="203">
        <f t="shared" si="4"/>
        <v>1</v>
      </c>
    </row>
    <row r="113" spans="1:10" ht="31.5">
      <c r="A113" s="204"/>
      <c r="B113" s="205" t="s">
        <v>154</v>
      </c>
      <c r="C113" s="210">
        <v>909</v>
      </c>
      <c r="D113" s="206" t="s">
        <v>447</v>
      </c>
      <c r="E113" s="206" t="s">
        <v>230</v>
      </c>
      <c r="F113" s="206" t="s">
        <v>149</v>
      </c>
      <c r="G113" s="206"/>
      <c r="H113" s="207">
        <f>H114+H115</f>
        <v>7.2</v>
      </c>
      <c r="I113" s="207">
        <f>I114+I115</f>
        <v>7.2</v>
      </c>
      <c r="J113" s="203">
        <f t="shared" si="4"/>
        <v>1</v>
      </c>
    </row>
    <row r="114" spans="1:10" ht="15.75">
      <c r="A114" s="204"/>
      <c r="B114" s="205" t="s">
        <v>131</v>
      </c>
      <c r="C114" s="210">
        <v>909</v>
      </c>
      <c r="D114" s="206" t="s">
        <v>447</v>
      </c>
      <c r="E114" s="206" t="s">
        <v>230</v>
      </c>
      <c r="F114" s="206" t="s">
        <v>149</v>
      </c>
      <c r="G114" s="206" t="s">
        <v>448</v>
      </c>
      <c r="H114" s="207">
        <v>1</v>
      </c>
      <c r="I114" s="202">
        <v>1</v>
      </c>
      <c r="J114" s="203">
        <f t="shared" si="4"/>
        <v>1</v>
      </c>
    </row>
    <row r="115" spans="1:10" ht="16.5" customHeight="1">
      <c r="A115" s="204"/>
      <c r="B115" s="205" t="s">
        <v>133</v>
      </c>
      <c r="C115" s="210">
        <v>909</v>
      </c>
      <c r="D115" s="206" t="s">
        <v>447</v>
      </c>
      <c r="E115" s="206" t="s">
        <v>230</v>
      </c>
      <c r="F115" s="206" t="s">
        <v>149</v>
      </c>
      <c r="G115" s="206" t="s">
        <v>432</v>
      </c>
      <c r="H115" s="207">
        <v>6.2</v>
      </c>
      <c r="I115" s="202">
        <v>6.2</v>
      </c>
      <c r="J115" s="203">
        <f t="shared" si="4"/>
        <v>1</v>
      </c>
    </row>
    <row r="116" spans="1:10" ht="31.5">
      <c r="A116" s="242" t="s">
        <v>47</v>
      </c>
      <c r="B116" s="243" t="s">
        <v>19</v>
      </c>
      <c r="C116" s="244">
        <v>909</v>
      </c>
      <c r="D116" s="245" t="s">
        <v>20</v>
      </c>
      <c r="E116" s="245"/>
      <c r="F116" s="245"/>
      <c r="G116" s="245"/>
      <c r="H116" s="231">
        <f aca="true" t="shared" si="7" ref="H116:I121">H117</f>
        <v>29</v>
      </c>
      <c r="I116" s="231">
        <f t="shared" si="7"/>
        <v>29</v>
      </c>
      <c r="J116" s="233">
        <f t="shared" si="4"/>
        <v>1</v>
      </c>
    </row>
    <row r="117" spans="1:10" ht="55.5" customHeight="1">
      <c r="A117" s="242" t="s">
        <v>26</v>
      </c>
      <c r="B117" s="243" t="s">
        <v>455</v>
      </c>
      <c r="C117" s="244">
        <v>909</v>
      </c>
      <c r="D117" s="245" t="s">
        <v>22</v>
      </c>
      <c r="E117" s="245"/>
      <c r="F117" s="245"/>
      <c r="G117" s="245"/>
      <c r="H117" s="231">
        <f t="shared" si="7"/>
        <v>29</v>
      </c>
      <c r="I117" s="231">
        <f t="shared" si="7"/>
        <v>29</v>
      </c>
      <c r="J117" s="233">
        <f t="shared" si="4"/>
        <v>1</v>
      </c>
    </row>
    <row r="118" spans="1:10" ht="78.75">
      <c r="A118" s="208"/>
      <c r="B118" s="209" t="s">
        <v>456</v>
      </c>
      <c r="C118" s="210">
        <v>909</v>
      </c>
      <c r="D118" s="206" t="s">
        <v>22</v>
      </c>
      <c r="E118" s="206" t="s">
        <v>457</v>
      </c>
      <c r="F118" s="206"/>
      <c r="G118" s="206"/>
      <c r="H118" s="207">
        <f t="shared" si="7"/>
        <v>29</v>
      </c>
      <c r="I118" s="207">
        <f t="shared" si="7"/>
        <v>29</v>
      </c>
      <c r="J118" s="203">
        <f t="shared" si="4"/>
        <v>1</v>
      </c>
    </row>
    <row r="119" spans="1:10" ht="31.5">
      <c r="A119" s="208"/>
      <c r="B119" s="209" t="s">
        <v>285</v>
      </c>
      <c r="C119" s="210">
        <v>909</v>
      </c>
      <c r="D119" s="206" t="s">
        <v>22</v>
      </c>
      <c r="E119" s="206" t="s">
        <v>457</v>
      </c>
      <c r="F119" s="206" t="s">
        <v>173</v>
      </c>
      <c r="G119" s="206"/>
      <c r="H119" s="207">
        <f t="shared" si="7"/>
        <v>29</v>
      </c>
      <c r="I119" s="207">
        <f t="shared" si="7"/>
        <v>29</v>
      </c>
      <c r="J119" s="203">
        <f t="shared" si="4"/>
        <v>1</v>
      </c>
    </row>
    <row r="120" spans="1:10" ht="31.5">
      <c r="A120" s="208"/>
      <c r="B120" s="209" t="s">
        <v>358</v>
      </c>
      <c r="C120" s="210">
        <v>909</v>
      </c>
      <c r="D120" s="206" t="s">
        <v>22</v>
      </c>
      <c r="E120" s="206" t="s">
        <v>457</v>
      </c>
      <c r="F120" s="206" t="s">
        <v>361</v>
      </c>
      <c r="G120" s="206"/>
      <c r="H120" s="207">
        <f t="shared" si="7"/>
        <v>29</v>
      </c>
      <c r="I120" s="207">
        <f t="shared" si="7"/>
        <v>29</v>
      </c>
      <c r="J120" s="203">
        <f t="shared" si="4"/>
        <v>1</v>
      </c>
    </row>
    <row r="121" spans="1:10" ht="31.5">
      <c r="A121" s="204"/>
      <c r="B121" s="205" t="s">
        <v>154</v>
      </c>
      <c r="C121" s="210">
        <v>909</v>
      </c>
      <c r="D121" s="206" t="s">
        <v>22</v>
      </c>
      <c r="E121" s="206" t="s">
        <v>457</v>
      </c>
      <c r="F121" s="206" t="s">
        <v>149</v>
      </c>
      <c r="G121" s="206"/>
      <c r="H121" s="207">
        <f t="shared" si="7"/>
        <v>29</v>
      </c>
      <c r="I121" s="207">
        <f t="shared" si="7"/>
        <v>29</v>
      </c>
      <c r="J121" s="203">
        <f t="shared" si="4"/>
        <v>1</v>
      </c>
    </row>
    <row r="122" spans="1:10" ht="15.75">
      <c r="A122" s="208"/>
      <c r="B122" s="209" t="s">
        <v>131</v>
      </c>
      <c r="C122" s="210">
        <v>909</v>
      </c>
      <c r="D122" s="206" t="s">
        <v>22</v>
      </c>
      <c r="E122" s="206" t="s">
        <v>457</v>
      </c>
      <c r="F122" s="206" t="s">
        <v>149</v>
      </c>
      <c r="G122" s="206" t="s">
        <v>107</v>
      </c>
      <c r="H122" s="207">
        <v>29</v>
      </c>
      <c r="I122" s="202">
        <v>29</v>
      </c>
      <c r="J122" s="203">
        <f t="shared" si="4"/>
        <v>1</v>
      </c>
    </row>
    <row r="123" spans="1:10" ht="20.25" customHeight="1">
      <c r="A123" s="242" t="s">
        <v>263</v>
      </c>
      <c r="B123" s="243" t="s">
        <v>286</v>
      </c>
      <c r="C123" s="244">
        <v>909</v>
      </c>
      <c r="D123" s="245" t="s">
        <v>287</v>
      </c>
      <c r="E123" s="245"/>
      <c r="F123" s="245"/>
      <c r="G123" s="245"/>
      <c r="H123" s="231">
        <f aca="true" t="shared" si="8" ref="H123:I128">H124</f>
        <v>192.4</v>
      </c>
      <c r="I123" s="231">
        <f t="shared" si="8"/>
        <v>192.39176</v>
      </c>
      <c r="J123" s="233">
        <f t="shared" si="4"/>
        <v>0.9999571725571725</v>
      </c>
    </row>
    <row r="124" spans="1:10" ht="16.5" customHeight="1">
      <c r="A124" s="242" t="s">
        <v>264</v>
      </c>
      <c r="B124" s="243" t="s">
        <v>288</v>
      </c>
      <c r="C124" s="244">
        <v>909</v>
      </c>
      <c r="D124" s="246" t="s">
        <v>289</v>
      </c>
      <c r="E124" s="245"/>
      <c r="F124" s="245"/>
      <c r="G124" s="245"/>
      <c r="H124" s="231">
        <f t="shared" si="8"/>
        <v>192.4</v>
      </c>
      <c r="I124" s="231">
        <f t="shared" si="8"/>
        <v>192.39176</v>
      </c>
      <c r="J124" s="233">
        <f t="shared" si="4"/>
        <v>0.9999571725571725</v>
      </c>
    </row>
    <row r="125" spans="1:10" ht="110.25" customHeight="1">
      <c r="A125" s="208"/>
      <c r="B125" s="209" t="s">
        <v>468</v>
      </c>
      <c r="C125" s="210">
        <v>909</v>
      </c>
      <c r="D125" s="247" t="s">
        <v>289</v>
      </c>
      <c r="E125" s="247" t="s">
        <v>469</v>
      </c>
      <c r="F125" s="206"/>
      <c r="G125" s="206"/>
      <c r="H125" s="207">
        <f t="shared" si="8"/>
        <v>192.4</v>
      </c>
      <c r="I125" s="207">
        <f t="shared" si="8"/>
        <v>192.39176</v>
      </c>
      <c r="J125" s="203">
        <f t="shared" si="4"/>
        <v>0.9999571725571725</v>
      </c>
    </row>
    <row r="126" spans="1:10" ht="31.5">
      <c r="A126" s="208"/>
      <c r="B126" s="209" t="s">
        <v>285</v>
      </c>
      <c r="C126" s="210">
        <v>909</v>
      </c>
      <c r="D126" s="247" t="s">
        <v>289</v>
      </c>
      <c r="E126" s="247" t="s">
        <v>469</v>
      </c>
      <c r="F126" s="206" t="s">
        <v>173</v>
      </c>
      <c r="G126" s="206"/>
      <c r="H126" s="207">
        <f t="shared" si="8"/>
        <v>192.4</v>
      </c>
      <c r="I126" s="207">
        <f t="shared" si="8"/>
        <v>192.39176</v>
      </c>
      <c r="J126" s="203">
        <f t="shared" si="4"/>
        <v>0.9999571725571725</v>
      </c>
    </row>
    <row r="127" spans="1:10" ht="31.5">
      <c r="A127" s="208"/>
      <c r="B127" s="209" t="s">
        <v>358</v>
      </c>
      <c r="C127" s="210">
        <v>909</v>
      </c>
      <c r="D127" s="247" t="s">
        <v>289</v>
      </c>
      <c r="E127" s="247" t="s">
        <v>469</v>
      </c>
      <c r="F127" s="206" t="s">
        <v>361</v>
      </c>
      <c r="G127" s="206"/>
      <c r="H127" s="207">
        <f t="shared" si="8"/>
        <v>192.4</v>
      </c>
      <c r="I127" s="207">
        <f t="shared" si="8"/>
        <v>192.39176</v>
      </c>
      <c r="J127" s="203">
        <f t="shared" si="4"/>
        <v>0.9999571725571725</v>
      </c>
    </row>
    <row r="128" spans="1:10" ht="31.5">
      <c r="A128" s="204"/>
      <c r="B128" s="205" t="s">
        <v>154</v>
      </c>
      <c r="C128" s="210">
        <v>909</v>
      </c>
      <c r="D128" s="247" t="s">
        <v>289</v>
      </c>
      <c r="E128" s="247" t="s">
        <v>469</v>
      </c>
      <c r="F128" s="206" t="s">
        <v>149</v>
      </c>
      <c r="G128" s="206"/>
      <c r="H128" s="207">
        <f t="shared" si="8"/>
        <v>192.4</v>
      </c>
      <c r="I128" s="207">
        <f t="shared" si="8"/>
        <v>192.39176</v>
      </c>
      <c r="J128" s="203">
        <f t="shared" si="4"/>
        <v>0.9999571725571725</v>
      </c>
    </row>
    <row r="129" spans="1:10" ht="15.75">
      <c r="A129" s="208"/>
      <c r="B129" s="209" t="s">
        <v>131</v>
      </c>
      <c r="C129" s="210">
        <v>909</v>
      </c>
      <c r="D129" s="247" t="s">
        <v>289</v>
      </c>
      <c r="E129" s="247" t="s">
        <v>469</v>
      </c>
      <c r="F129" s="206" t="s">
        <v>149</v>
      </c>
      <c r="G129" s="206" t="s">
        <v>107</v>
      </c>
      <c r="H129" s="207">
        <v>192.4</v>
      </c>
      <c r="I129" s="202">
        <v>192.39176</v>
      </c>
      <c r="J129" s="203">
        <f t="shared" si="4"/>
        <v>0.9999571725571725</v>
      </c>
    </row>
    <row r="130" spans="1:10" ht="15.75">
      <c r="A130" s="248" t="s">
        <v>265</v>
      </c>
      <c r="B130" s="249" t="s">
        <v>24</v>
      </c>
      <c r="C130" s="250">
        <v>909</v>
      </c>
      <c r="D130" s="251" t="s">
        <v>25</v>
      </c>
      <c r="E130" s="251"/>
      <c r="F130" s="252"/>
      <c r="G130" s="252"/>
      <c r="H130" s="253">
        <f aca="true" t="shared" si="9" ref="H130:I134">H131</f>
        <v>26135.81071</v>
      </c>
      <c r="I130" s="253">
        <f t="shared" si="9"/>
        <v>26069.268030000003</v>
      </c>
      <c r="J130" s="233">
        <f t="shared" si="4"/>
        <v>0.9974539653375076</v>
      </c>
    </row>
    <row r="131" spans="1:10" ht="15.75">
      <c r="A131" s="254" t="s">
        <v>266</v>
      </c>
      <c r="B131" s="255" t="s">
        <v>27</v>
      </c>
      <c r="C131" s="250">
        <v>909</v>
      </c>
      <c r="D131" s="251" t="s">
        <v>28</v>
      </c>
      <c r="E131" s="251"/>
      <c r="F131" s="252"/>
      <c r="G131" s="252" t="s">
        <v>454</v>
      </c>
      <c r="H131" s="253">
        <f t="shared" si="9"/>
        <v>26135.81071</v>
      </c>
      <c r="I131" s="253">
        <f t="shared" si="9"/>
        <v>26069.268030000003</v>
      </c>
      <c r="J131" s="233">
        <f t="shared" si="4"/>
        <v>0.9974539653375076</v>
      </c>
    </row>
    <row r="132" spans="1:10" ht="15.75">
      <c r="A132" s="212"/>
      <c r="B132" s="256" t="s">
        <v>290</v>
      </c>
      <c r="C132" s="214">
        <v>909</v>
      </c>
      <c r="D132" s="215" t="s">
        <v>28</v>
      </c>
      <c r="E132" s="215" t="s">
        <v>472</v>
      </c>
      <c r="F132" s="216"/>
      <c r="G132" s="216"/>
      <c r="H132" s="222">
        <f t="shared" si="9"/>
        <v>26135.81071</v>
      </c>
      <c r="I132" s="222">
        <f t="shared" si="9"/>
        <v>26069.268030000003</v>
      </c>
      <c r="J132" s="203">
        <f t="shared" si="4"/>
        <v>0.9974539653375076</v>
      </c>
    </row>
    <row r="133" spans="1:10" ht="32.25" customHeight="1">
      <c r="A133" s="212"/>
      <c r="B133" s="213" t="s">
        <v>233</v>
      </c>
      <c r="C133" s="214">
        <v>909</v>
      </c>
      <c r="D133" s="215" t="s">
        <v>28</v>
      </c>
      <c r="E133" s="215" t="s">
        <v>472</v>
      </c>
      <c r="F133" s="216">
        <v>200</v>
      </c>
      <c r="G133" s="216"/>
      <c r="H133" s="222">
        <f t="shared" si="9"/>
        <v>26135.81071</v>
      </c>
      <c r="I133" s="222">
        <f t="shared" si="9"/>
        <v>26069.268030000003</v>
      </c>
      <c r="J133" s="203">
        <f t="shared" si="4"/>
        <v>0.9974539653375076</v>
      </c>
    </row>
    <row r="134" spans="1:10" ht="31.5">
      <c r="A134" s="212"/>
      <c r="B134" s="213" t="s">
        <v>467</v>
      </c>
      <c r="C134" s="214">
        <v>909</v>
      </c>
      <c r="D134" s="215" t="s">
        <v>28</v>
      </c>
      <c r="E134" s="215" t="s">
        <v>472</v>
      </c>
      <c r="F134" s="216">
        <v>240</v>
      </c>
      <c r="G134" s="216"/>
      <c r="H134" s="222">
        <f t="shared" si="9"/>
        <v>26135.81071</v>
      </c>
      <c r="I134" s="222">
        <f t="shared" si="9"/>
        <v>26069.268030000003</v>
      </c>
      <c r="J134" s="203">
        <f t="shared" si="4"/>
        <v>0.9974539653375076</v>
      </c>
    </row>
    <row r="135" spans="1:10" ht="21.75" customHeight="1">
      <c r="A135" s="212"/>
      <c r="B135" s="213" t="s">
        <v>471</v>
      </c>
      <c r="C135" s="214">
        <v>909</v>
      </c>
      <c r="D135" s="215" t="s">
        <v>28</v>
      </c>
      <c r="E135" s="215" t="s">
        <v>472</v>
      </c>
      <c r="F135" s="216">
        <v>244</v>
      </c>
      <c r="G135" s="216"/>
      <c r="H135" s="222">
        <f>H136+H137+H138+H139+H140</f>
        <v>26135.81071</v>
      </c>
      <c r="I135" s="222">
        <f>I136+I137+I138+I139+I140</f>
        <v>26069.268030000003</v>
      </c>
      <c r="J135" s="203">
        <f t="shared" si="4"/>
        <v>0.9974539653375076</v>
      </c>
    </row>
    <row r="136" spans="1:10" ht="15.75">
      <c r="A136" s="212"/>
      <c r="B136" s="213" t="s">
        <v>473</v>
      </c>
      <c r="C136" s="214">
        <v>909</v>
      </c>
      <c r="D136" s="215" t="s">
        <v>28</v>
      </c>
      <c r="E136" s="215" t="s">
        <v>472</v>
      </c>
      <c r="F136" s="216">
        <v>244</v>
      </c>
      <c r="G136" s="216">
        <v>225</v>
      </c>
      <c r="H136" s="222">
        <v>660.8162</v>
      </c>
      <c r="I136" s="202">
        <v>660.8162</v>
      </c>
      <c r="J136" s="203">
        <f t="shared" si="4"/>
        <v>1</v>
      </c>
    </row>
    <row r="137" spans="1:10" ht="15.75">
      <c r="A137" s="212"/>
      <c r="B137" s="256" t="s">
        <v>470</v>
      </c>
      <c r="C137" s="214">
        <v>909</v>
      </c>
      <c r="D137" s="215" t="s">
        <v>28</v>
      </c>
      <c r="E137" s="215" t="s">
        <v>472</v>
      </c>
      <c r="F137" s="216">
        <v>244</v>
      </c>
      <c r="G137" s="216" t="s">
        <v>107</v>
      </c>
      <c r="H137" s="222">
        <v>21204.657760000002</v>
      </c>
      <c r="I137" s="202">
        <v>21138.15908</v>
      </c>
      <c r="J137" s="203">
        <f t="shared" si="4"/>
        <v>0.9968639588173197</v>
      </c>
    </row>
    <row r="138" spans="1:10" ht="15.75">
      <c r="A138" s="212"/>
      <c r="B138" s="213" t="s">
        <v>132</v>
      </c>
      <c r="C138" s="214">
        <v>909</v>
      </c>
      <c r="D138" s="215" t="s">
        <v>28</v>
      </c>
      <c r="E138" s="215" t="s">
        <v>472</v>
      </c>
      <c r="F138" s="216">
        <v>244</v>
      </c>
      <c r="G138" s="216">
        <v>310</v>
      </c>
      <c r="H138" s="222">
        <v>4180.13675</v>
      </c>
      <c r="I138" s="202">
        <v>4180.13675</v>
      </c>
      <c r="J138" s="203">
        <f aca="true" t="shared" si="10" ref="J138:J201">I138/H138</f>
        <v>1</v>
      </c>
    </row>
    <row r="139" spans="1:10" ht="15.75">
      <c r="A139" s="212"/>
      <c r="B139" s="213" t="s">
        <v>133</v>
      </c>
      <c r="C139" s="214">
        <v>909</v>
      </c>
      <c r="D139" s="215" t="s">
        <v>28</v>
      </c>
      <c r="E139" s="215" t="s">
        <v>472</v>
      </c>
      <c r="F139" s="216">
        <v>244</v>
      </c>
      <c r="G139" s="216">
        <v>349</v>
      </c>
      <c r="H139" s="222">
        <v>85.99321</v>
      </c>
      <c r="I139" s="202">
        <v>85.94921000000001</v>
      </c>
      <c r="J139" s="203">
        <f t="shared" si="10"/>
        <v>0.9994883316950257</v>
      </c>
    </row>
    <row r="140" spans="1:10" ht="15.75">
      <c r="A140" s="212"/>
      <c r="B140" s="213" t="s">
        <v>133</v>
      </c>
      <c r="C140" s="214">
        <v>909</v>
      </c>
      <c r="D140" s="215" t="s">
        <v>28</v>
      </c>
      <c r="E140" s="215" t="s">
        <v>472</v>
      </c>
      <c r="F140" s="215" t="s">
        <v>149</v>
      </c>
      <c r="G140" s="216">
        <v>346</v>
      </c>
      <c r="H140" s="222">
        <v>4.20679</v>
      </c>
      <c r="I140" s="202">
        <v>4.20679</v>
      </c>
      <c r="J140" s="203">
        <f t="shared" si="10"/>
        <v>1</v>
      </c>
    </row>
    <row r="141" spans="1:10" ht="21" customHeight="1">
      <c r="A141" s="254" t="s">
        <v>272</v>
      </c>
      <c r="B141" s="255" t="s">
        <v>474</v>
      </c>
      <c r="C141" s="251" t="s">
        <v>67</v>
      </c>
      <c r="D141" s="251" t="s">
        <v>515</v>
      </c>
      <c r="E141" s="251"/>
      <c r="F141" s="252"/>
      <c r="G141" s="252"/>
      <c r="H141" s="257">
        <f aca="true" t="shared" si="11" ref="H141:I145">H142</f>
        <v>87.6</v>
      </c>
      <c r="I141" s="257">
        <f t="shared" si="11"/>
        <v>87.6</v>
      </c>
      <c r="J141" s="233">
        <f t="shared" si="10"/>
        <v>1</v>
      </c>
    </row>
    <row r="142" spans="1:10" ht="24" customHeight="1">
      <c r="A142" s="254" t="s">
        <v>273</v>
      </c>
      <c r="B142" s="255" t="s">
        <v>475</v>
      </c>
      <c r="C142" s="251" t="s">
        <v>67</v>
      </c>
      <c r="D142" s="251" t="s">
        <v>293</v>
      </c>
      <c r="E142" s="251"/>
      <c r="F142" s="252"/>
      <c r="G142" s="252"/>
      <c r="H142" s="257">
        <f t="shared" si="11"/>
        <v>87.6</v>
      </c>
      <c r="I142" s="257">
        <f t="shared" si="11"/>
        <v>87.6</v>
      </c>
      <c r="J142" s="233">
        <f t="shared" si="10"/>
        <v>1</v>
      </c>
    </row>
    <row r="143" spans="1:10" ht="63">
      <c r="A143" s="212"/>
      <c r="B143" s="213" t="s">
        <v>294</v>
      </c>
      <c r="C143" s="215" t="s">
        <v>67</v>
      </c>
      <c r="D143" s="215" t="s">
        <v>293</v>
      </c>
      <c r="E143" s="215" t="s">
        <v>476</v>
      </c>
      <c r="F143" s="216"/>
      <c r="G143" s="216"/>
      <c r="H143" s="217">
        <f t="shared" si="11"/>
        <v>87.6</v>
      </c>
      <c r="I143" s="217">
        <f t="shared" si="11"/>
        <v>87.6</v>
      </c>
      <c r="J143" s="203">
        <f t="shared" si="10"/>
        <v>1</v>
      </c>
    </row>
    <row r="144" spans="1:10" ht="31.5">
      <c r="A144" s="212"/>
      <c r="B144" s="213" t="s">
        <v>233</v>
      </c>
      <c r="C144" s="215" t="s">
        <v>67</v>
      </c>
      <c r="D144" s="215" t="s">
        <v>293</v>
      </c>
      <c r="E144" s="215" t="s">
        <v>476</v>
      </c>
      <c r="F144" s="215" t="s">
        <v>361</v>
      </c>
      <c r="G144" s="216"/>
      <c r="H144" s="217">
        <f t="shared" si="11"/>
        <v>87.6</v>
      </c>
      <c r="I144" s="217">
        <f t="shared" si="11"/>
        <v>87.6</v>
      </c>
      <c r="J144" s="203">
        <f t="shared" si="10"/>
        <v>1</v>
      </c>
    </row>
    <row r="145" spans="1:10" ht="36" customHeight="1">
      <c r="A145" s="212"/>
      <c r="B145" s="213" t="s">
        <v>466</v>
      </c>
      <c r="C145" s="215" t="s">
        <v>67</v>
      </c>
      <c r="D145" s="215" t="s">
        <v>293</v>
      </c>
      <c r="E145" s="215" t="s">
        <v>476</v>
      </c>
      <c r="F145" s="215" t="s">
        <v>149</v>
      </c>
      <c r="G145" s="216"/>
      <c r="H145" s="217">
        <f t="shared" si="11"/>
        <v>87.6</v>
      </c>
      <c r="I145" s="217">
        <f t="shared" si="11"/>
        <v>87.6</v>
      </c>
      <c r="J145" s="203">
        <f t="shared" si="10"/>
        <v>1</v>
      </c>
    </row>
    <row r="146" spans="1:10" ht="21" customHeight="1">
      <c r="A146" s="212"/>
      <c r="B146" s="213" t="s">
        <v>477</v>
      </c>
      <c r="C146" s="215" t="s">
        <v>67</v>
      </c>
      <c r="D146" s="215" t="s">
        <v>293</v>
      </c>
      <c r="E146" s="215" t="s">
        <v>476</v>
      </c>
      <c r="F146" s="215" t="s">
        <v>149</v>
      </c>
      <c r="G146" s="216">
        <v>226</v>
      </c>
      <c r="H146" s="217">
        <v>87.6</v>
      </c>
      <c r="I146" s="202">
        <v>87.6</v>
      </c>
      <c r="J146" s="203">
        <f t="shared" si="10"/>
        <v>1</v>
      </c>
    </row>
    <row r="147" spans="1:10" ht="15.75">
      <c r="A147" s="242" t="s">
        <v>322</v>
      </c>
      <c r="B147" s="243" t="s">
        <v>29</v>
      </c>
      <c r="C147" s="244">
        <v>909</v>
      </c>
      <c r="D147" s="245" t="s">
        <v>30</v>
      </c>
      <c r="E147" s="245"/>
      <c r="F147" s="245"/>
      <c r="G147" s="245"/>
      <c r="H147" s="231">
        <f>H148+H154+H160</f>
        <v>1892.3127</v>
      </c>
      <c r="I147" s="231">
        <f>I148+I154+I160</f>
        <v>1892.3127</v>
      </c>
      <c r="J147" s="233">
        <f t="shared" si="10"/>
        <v>1</v>
      </c>
    </row>
    <row r="148" spans="1:10" ht="31.5">
      <c r="A148" s="242" t="s">
        <v>324</v>
      </c>
      <c r="B148" s="243" t="s">
        <v>153</v>
      </c>
      <c r="C148" s="244">
        <v>909</v>
      </c>
      <c r="D148" s="258" t="s">
        <v>152</v>
      </c>
      <c r="E148" s="258"/>
      <c r="F148" s="258"/>
      <c r="G148" s="258"/>
      <c r="H148" s="231">
        <f aca="true" t="shared" si="12" ref="H148:I152">H149</f>
        <v>30.495</v>
      </c>
      <c r="I148" s="231">
        <f t="shared" si="12"/>
        <v>30.495</v>
      </c>
      <c r="J148" s="233">
        <f t="shared" si="10"/>
        <v>1</v>
      </c>
    </row>
    <row r="149" spans="1:10" ht="69" customHeight="1">
      <c r="A149" s="208"/>
      <c r="B149" s="209" t="s">
        <v>295</v>
      </c>
      <c r="C149" s="210">
        <v>909</v>
      </c>
      <c r="D149" s="259" t="s">
        <v>152</v>
      </c>
      <c r="E149" s="259" t="s">
        <v>478</v>
      </c>
      <c r="F149" s="259"/>
      <c r="G149" s="259"/>
      <c r="H149" s="207">
        <f t="shared" si="12"/>
        <v>30.495</v>
      </c>
      <c r="I149" s="207">
        <f t="shared" si="12"/>
        <v>30.495</v>
      </c>
      <c r="J149" s="203">
        <f t="shared" si="10"/>
        <v>1</v>
      </c>
    </row>
    <row r="150" spans="1:10" ht="31.5">
      <c r="A150" s="208"/>
      <c r="B150" s="209" t="s">
        <v>285</v>
      </c>
      <c r="C150" s="210">
        <v>909</v>
      </c>
      <c r="D150" s="259" t="s">
        <v>152</v>
      </c>
      <c r="E150" s="259" t="s">
        <v>478</v>
      </c>
      <c r="F150" s="259" t="s">
        <v>173</v>
      </c>
      <c r="G150" s="259"/>
      <c r="H150" s="207">
        <f t="shared" si="12"/>
        <v>30.495</v>
      </c>
      <c r="I150" s="207">
        <f t="shared" si="12"/>
        <v>30.495</v>
      </c>
      <c r="J150" s="203">
        <f t="shared" si="10"/>
        <v>1</v>
      </c>
    </row>
    <row r="151" spans="1:10" ht="29.25" customHeight="1">
      <c r="A151" s="208"/>
      <c r="B151" s="209" t="s">
        <v>443</v>
      </c>
      <c r="C151" s="210">
        <v>909</v>
      </c>
      <c r="D151" s="259" t="s">
        <v>152</v>
      </c>
      <c r="E151" s="259" t="s">
        <v>478</v>
      </c>
      <c r="F151" s="259" t="s">
        <v>361</v>
      </c>
      <c r="G151" s="259"/>
      <c r="H151" s="207">
        <f t="shared" si="12"/>
        <v>30.495</v>
      </c>
      <c r="I151" s="207">
        <f t="shared" si="12"/>
        <v>30.495</v>
      </c>
      <c r="J151" s="203">
        <f t="shared" si="10"/>
        <v>1</v>
      </c>
    </row>
    <row r="152" spans="1:10" ht="31.5">
      <c r="A152" s="204"/>
      <c r="B152" s="205" t="s">
        <v>154</v>
      </c>
      <c r="C152" s="210">
        <v>909</v>
      </c>
      <c r="D152" s="259" t="s">
        <v>152</v>
      </c>
      <c r="E152" s="259" t="s">
        <v>478</v>
      </c>
      <c r="F152" s="259" t="s">
        <v>149</v>
      </c>
      <c r="G152" s="259"/>
      <c r="H152" s="207">
        <f t="shared" si="12"/>
        <v>30.495</v>
      </c>
      <c r="I152" s="207">
        <f t="shared" si="12"/>
        <v>30.495</v>
      </c>
      <c r="J152" s="203">
        <f t="shared" si="10"/>
        <v>1</v>
      </c>
    </row>
    <row r="153" spans="1:10" ht="15.75">
      <c r="A153" s="208"/>
      <c r="B153" s="209" t="s">
        <v>131</v>
      </c>
      <c r="C153" s="210">
        <v>909</v>
      </c>
      <c r="D153" s="259" t="s">
        <v>152</v>
      </c>
      <c r="E153" s="259" t="s">
        <v>478</v>
      </c>
      <c r="F153" s="259" t="s">
        <v>149</v>
      </c>
      <c r="G153" s="259" t="s">
        <v>107</v>
      </c>
      <c r="H153" s="207">
        <v>30.495</v>
      </c>
      <c r="I153" s="202">
        <v>30.495</v>
      </c>
      <c r="J153" s="203">
        <f t="shared" si="10"/>
        <v>1</v>
      </c>
    </row>
    <row r="154" spans="1:10" ht="15.75">
      <c r="A154" s="242" t="s">
        <v>505</v>
      </c>
      <c r="B154" s="243" t="s">
        <v>320</v>
      </c>
      <c r="C154" s="244">
        <v>909</v>
      </c>
      <c r="D154" s="245" t="s">
        <v>31</v>
      </c>
      <c r="E154" s="245"/>
      <c r="F154" s="245"/>
      <c r="G154" s="245"/>
      <c r="H154" s="231">
        <f aca="true" t="shared" si="13" ref="H154:I158">H155</f>
        <v>1155</v>
      </c>
      <c r="I154" s="231">
        <f t="shared" si="13"/>
        <v>1155</v>
      </c>
      <c r="J154" s="233">
        <f t="shared" si="10"/>
        <v>1</v>
      </c>
    </row>
    <row r="155" spans="1:10" ht="47.25">
      <c r="A155" s="208"/>
      <c r="B155" s="209" t="s">
        <v>237</v>
      </c>
      <c r="C155" s="210">
        <v>909</v>
      </c>
      <c r="D155" s="206" t="s">
        <v>31</v>
      </c>
      <c r="E155" s="206" t="s">
        <v>479</v>
      </c>
      <c r="F155" s="206"/>
      <c r="G155" s="206"/>
      <c r="H155" s="207">
        <f t="shared" si="13"/>
        <v>1155</v>
      </c>
      <c r="I155" s="207">
        <f t="shared" si="13"/>
        <v>1155</v>
      </c>
      <c r="J155" s="203">
        <f t="shared" si="10"/>
        <v>1</v>
      </c>
    </row>
    <row r="156" spans="1:10" ht="31.5">
      <c r="A156" s="208"/>
      <c r="B156" s="209" t="s">
        <v>285</v>
      </c>
      <c r="C156" s="210">
        <v>909</v>
      </c>
      <c r="D156" s="206" t="s">
        <v>31</v>
      </c>
      <c r="E156" s="206" t="s">
        <v>479</v>
      </c>
      <c r="F156" s="206" t="s">
        <v>173</v>
      </c>
      <c r="G156" s="206"/>
      <c r="H156" s="207">
        <f t="shared" si="13"/>
        <v>1155</v>
      </c>
      <c r="I156" s="207">
        <f t="shared" si="13"/>
        <v>1155</v>
      </c>
      <c r="J156" s="203">
        <f t="shared" si="10"/>
        <v>1</v>
      </c>
    </row>
    <row r="157" spans="1:10" ht="31.5">
      <c r="A157" s="208"/>
      <c r="B157" s="209" t="s">
        <v>358</v>
      </c>
      <c r="C157" s="210">
        <v>909</v>
      </c>
      <c r="D157" s="206" t="s">
        <v>31</v>
      </c>
      <c r="E157" s="206" t="s">
        <v>479</v>
      </c>
      <c r="F157" s="206" t="s">
        <v>361</v>
      </c>
      <c r="G157" s="206"/>
      <c r="H157" s="207">
        <f t="shared" si="13"/>
        <v>1155</v>
      </c>
      <c r="I157" s="207">
        <f t="shared" si="13"/>
        <v>1155</v>
      </c>
      <c r="J157" s="203">
        <f t="shared" si="10"/>
        <v>1</v>
      </c>
    </row>
    <row r="158" spans="1:10" ht="31.5">
      <c r="A158" s="204"/>
      <c r="B158" s="205" t="s">
        <v>154</v>
      </c>
      <c r="C158" s="210">
        <v>909</v>
      </c>
      <c r="D158" s="206" t="s">
        <v>31</v>
      </c>
      <c r="E158" s="206" t="s">
        <v>479</v>
      </c>
      <c r="F158" s="206" t="s">
        <v>149</v>
      </c>
      <c r="G158" s="206"/>
      <c r="H158" s="207">
        <f t="shared" si="13"/>
        <v>1155</v>
      </c>
      <c r="I158" s="207">
        <f t="shared" si="13"/>
        <v>1155</v>
      </c>
      <c r="J158" s="203">
        <f t="shared" si="10"/>
        <v>1</v>
      </c>
    </row>
    <row r="159" spans="1:10" ht="15.75">
      <c r="A159" s="208"/>
      <c r="B159" s="209" t="s">
        <v>131</v>
      </c>
      <c r="C159" s="210">
        <v>909</v>
      </c>
      <c r="D159" s="206" t="s">
        <v>31</v>
      </c>
      <c r="E159" s="206" t="s">
        <v>479</v>
      </c>
      <c r="F159" s="206" t="s">
        <v>149</v>
      </c>
      <c r="G159" s="206" t="s">
        <v>107</v>
      </c>
      <c r="H159" s="207">
        <v>1155</v>
      </c>
      <c r="I159" s="202">
        <v>1155</v>
      </c>
      <c r="J159" s="203">
        <f t="shared" si="10"/>
        <v>1</v>
      </c>
    </row>
    <row r="160" spans="1:10" ht="15.75">
      <c r="A160" s="242" t="s">
        <v>506</v>
      </c>
      <c r="B160" s="243" t="s">
        <v>296</v>
      </c>
      <c r="C160" s="244">
        <v>909</v>
      </c>
      <c r="D160" s="245" t="s">
        <v>298</v>
      </c>
      <c r="E160" s="245"/>
      <c r="F160" s="245"/>
      <c r="G160" s="245"/>
      <c r="H160" s="231">
        <f>H161+H166+H171+H176+H181+H186</f>
        <v>706.8177000000001</v>
      </c>
      <c r="I160" s="231">
        <f>I161+I166+I171+I176+I181+I186</f>
        <v>706.8177000000001</v>
      </c>
      <c r="J160" s="233">
        <f t="shared" si="10"/>
        <v>1</v>
      </c>
    </row>
    <row r="161" spans="1:10" ht="47.25">
      <c r="A161" s="242" t="s">
        <v>507</v>
      </c>
      <c r="B161" s="243" t="s">
        <v>232</v>
      </c>
      <c r="C161" s="244">
        <v>909</v>
      </c>
      <c r="D161" s="245" t="s">
        <v>298</v>
      </c>
      <c r="E161" s="245" t="s">
        <v>458</v>
      </c>
      <c r="F161" s="245"/>
      <c r="G161" s="245"/>
      <c r="H161" s="231">
        <f aca="true" t="shared" si="14" ref="H161:I164">H162</f>
        <v>292</v>
      </c>
      <c r="I161" s="231">
        <f t="shared" si="14"/>
        <v>292</v>
      </c>
      <c r="J161" s="233">
        <f t="shared" si="10"/>
        <v>1</v>
      </c>
    </row>
    <row r="162" spans="1:10" ht="31.5">
      <c r="A162" s="208"/>
      <c r="B162" s="209" t="s">
        <v>285</v>
      </c>
      <c r="C162" s="210">
        <v>909</v>
      </c>
      <c r="D162" s="206" t="s">
        <v>298</v>
      </c>
      <c r="E162" s="206" t="s">
        <v>458</v>
      </c>
      <c r="F162" s="206" t="s">
        <v>173</v>
      </c>
      <c r="G162" s="206"/>
      <c r="H162" s="207">
        <f t="shared" si="14"/>
        <v>292</v>
      </c>
      <c r="I162" s="207">
        <f t="shared" si="14"/>
        <v>292</v>
      </c>
      <c r="J162" s="203">
        <f t="shared" si="10"/>
        <v>1</v>
      </c>
    </row>
    <row r="163" spans="1:10" ht="31.5">
      <c r="A163" s="208"/>
      <c r="B163" s="209" t="s">
        <v>358</v>
      </c>
      <c r="C163" s="210">
        <v>909</v>
      </c>
      <c r="D163" s="206" t="s">
        <v>298</v>
      </c>
      <c r="E163" s="206" t="s">
        <v>458</v>
      </c>
      <c r="F163" s="206" t="s">
        <v>361</v>
      </c>
      <c r="G163" s="206"/>
      <c r="H163" s="207">
        <f t="shared" si="14"/>
        <v>292</v>
      </c>
      <c r="I163" s="207">
        <f t="shared" si="14"/>
        <v>292</v>
      </c>
      <c r="J163" s="203">
        <f t="shared" si="10"/>
        <v>1</v>
      </c>
    </row>
    <row r="164" spans="1:10" ht="31.5">
      <c r="A164" s="204"/>
      <c r="B164" s="205" t="s">
        <v>154</v>
      </c>
      <c r="C164" s="210">
        <v>909</v>
      </c>
      <c r="D164" s="206" t="s">
        <v>298</v>
      </c>
      <c r="E164" s="206" t="s">
        <v>458</v>
      </c>
      <c r="F164" s="206" t="s">
        <v>149</v>
      </c>
      <c r="G164" s="206"/>
      <c r="H164" s="207">
        <f t="shared" si="14"/>
        <v>292</v>
      </c>
      <c r="I164" s="207">
        <f t="shared" si="14"/>
        <v>292</v>
      </c>
      <c r="J164" s="203">
        <f t="shared" si="10"/>
        <v>1</v>
      </c>
    </row>
    <row r="165" spans="1:10" ht="15.75">
      <c r="A165" s="208"/>
      <c r="B165" s="209" t="s">
        <v>131</v>
      </c>
      <c r="C165" s="210">
        <v>909</v>
      </c>
      <c r="D165" s="206" t="s">
        <v>298</v>
      </c>
      <c r="E165" s="206" t="s">
        <v>458</v>
      </c>
      <c r="F165" s="206" t="s">
        <v>149</v>
      </c>
      <c r="G165" s="206" t="s">
        <v>107</v>
      </c>
      <c r="H165" s="207">
        <v>292</v>
      </c>
      <c r="I165" s="202">
        <v>292</v>
      </c>
      <c r="J165" s="203">
        <f t="shared" si="10"/>
        <v>1</v>
      </c>
    </row>
    <row r="166" spans="1:10" ht="31.5">
      <c r="A166" s="242" t="s">
        <v>508</v>
      </c>
      <c r="B166" s="243" t="s">
        <v>234</v>
      </c>
      <c r="C166" s="244">
        <v>909</v>
      </c>
      <c r="D166" s="245" t="s">
        <v>298</v>
      </c>
      <c r="E166" s="245" t="s">
        <v>459</v>
      </c>
      <c r="F166" s="245"/>
      <c r="G166" s="245"/>
      <c r="H166" s="231">
        <f aca="true" t="shared" si="15" ref="H166:I169">H167</f>
        <v>69.972</v>
      </c>
      <c r="I166" s="231">
        <f t="shared" si="15"/>
        <v>69.972</v>
      </c>
      <c r="J166" s="233">
        <f t="shared" si="10"/>
        <v>1</v>
      </c>
    </row>
    <row r="167" spans="1:10" ht="31.5">
      <c r="A167" s="208"/>
      <c r="B167" s="209" t="s">
        <v>285</v>
      </c>
      <c r="C167" s="210">
        <v>909</v>
      </c>
      <c r="D167" s="206" t="s">
        <v>298</v>
      </c>
      <c r="E167" s="206" t="s">
        <v>459</v>
      </c>
      <c r="F167" s="206" t="s">
        <v>173</v>
      </c>
      <c r="G167" s="206"/>
      <c r="H167" s="207">
        <f t="shared" si="15"/>
        <v>69.972</v>
      </c>
      <c r="I167" s="207">
        <f t="shared" si="15"/>
        <v>69.972</v>
      </c>
      <c r="J167" s="203">
        <f t="shared" si="10"/>
        <v>1</v>
      </c>
    </row>
    <row r="168" spans="1:10" ht="31.5">
      <c r="A168" s="208"/>
      <c r="B168" s="209" t="s">
        <v>358</v>
      </c>
      <c r="C168" s="210">
        <v>909</v>
      </c>
      <c r="D168" s="206" t="s">
        <v>298</v>
      </c>
      <c r="E168" s="206" t="s">
        <v>459</v>
      </c>
      <c r="F168" s="206" t="s">
        <v>361</v>
      </c>
      <c r="G168" s="206"/>
      <c r="H168" s="207">
        <f t="shared" si="15"/>
        <v>69.972</v>
      </c>
      <c r="I168" s="207">
        <f t="shared" si="15"/>
        <v>69.972</v>
      </c>
      <c r="J168" s="203">
        <f t="shared" si="10"/>
        <v>1</v>
      </c>
    </row>
    <row r="169" spans="1:10" ht="31.5">
      <c r="A169" s="204"/>
      <c r="B169" s="205" t="s">
        <v>154</v>
      </c>
      <c r="C169" s="210">
        <v>909</v>
      </c>
      <c r="D169" s="206" t="s">
        <v>298</v>
      </c>
      <c r="E169" s="206" t="s">
        <v>459</v>
      </c>
      <c r="F169" s="206" t="s">
        <v>149</v>
      </c>
      <c r="G169" s="206"/>
      <c r="H169" s="207">
        <f t="shared" si="15"/>
        <v>69.972</v>
      </c>
      <c r="I169" s="207">
        <f t="shared" si="15"/>
        <v>69.972</v>
      </c>
      <c r="J169" s="203">
        <f t="shared" si="10"/>
        <v>1</v>
      </c>
    </row>
    <row r="170" spans="1:10" ht="15.75">
      <c r="A170" s="208"/>
      <c r="B170" s="209" t="s">
        <v>131</v>
      </c>
      <c r="C170" s="210">
        <v>909</v>
      </c>
      <c r="D170" s="206" t="s">
        <v>298</v>
      </c>
      <c r="E170" s="206" t="s">
        <v>459</v>
      </c>
      <c r="F170" s="206" t="s">
        <v>149</v>
      </c>
      <c r="G170" s="206" t="s">
        <v>107</v>
      </c>
      <c r="H170" s="207">
        <v>69.972</v>
      </c>
      <c r="I170" s="202">
        <v>69.972</v>
      </c>
      <c r="J170" s="203">
        <f t="shared" si="10"/>
        <v>1</v>
      </c>
    </row>
    <row r="171" spans="1:10" ht="78.75">
      <c r="A171" s="242" t="s">
        <v>509</v>
      </c>
      <c r="B171" s="243" t="s">
        <v>460</v>
      </c>
      <c r="C171" s="244">
        <v>909</v>
      </c>
      <c r="D171" s="245" t="s">
        <v>298</v>
      </c>
      <c r="E171" s="245" t="s">
        <v>461</v>
      </c>
      <c r="F171" s="245"/>
      <c r="G171" s="245"/>
      <c r="H171" s="231">
        <f aca="true" t="shared" si="16" ref="H171:I174">H172</f>
        <v>69.972</v>
      </c>
      <c r="I171" s="231">
        <f t="shared" si="16"/>
        <v>69.972</v>
      </c>
      <c r="J171" s="233">
        <f t="shared" si="10"/>
        <v>1</v>
      </c>
    </row>
    <row r="172" spans="1:10" ht="31.5">
      <c r="A172" s="208"/>
      <c r="B172" s="209" t="s">
        <v>285</v>
      </c>
      <c r="C172" s="210">
        <v>909</v>
      </c>
      <c r="D172" s="206" t="s">
        <v>298</v>
      </c>
      <c r="E172" s="206" t="s">
        <v>461</v>
      </c>
      <c r="F172" s="206" t="s">
        <v>173</v>
      </c>
      <c r="G172" s="206"/>
      <c r="H172" s="207">
        <f t="shared" si="16"/>
        <v>69.972</v>
      </c>
      <c r="I172" s="207">
        <f t="shared" si="16"/>
        <v>69.972</v>
      </c>
      <c r="J172" s="203">
        <f t="shared" si="10"/>
        <v>1</v>
      </c>
    </row>
    <row r="173" spans="1:10" ht="31.5">
      <c r="A173" s="208"/>
      <c r="B173" s="209" t="s">
        <v>462</v>
      </c>
      <c r="C173" s="210">
        <v>909</v>
      </c>
      <c r="D173" s="206" t="s">
        <v>298</v>
      </c>
      <c r="E173" s="206" t="s">
        <v>461</v>
      </c>
      <c r="F173" s="206" t="s">
        <v>361</v>
      </c>
      <c r="G173" s="206"/>
      <c r="H173" s="207">
        <f t="shared" si="16"/>
        <v>69.972</v>
      </c>
      <c r="I173" s="207">
        <f t="shared" si="16"/>
        <v>69.972</v>
      </c>
      <c r="J173" s="203">
        <f t="shared" si="10"/>
        <v>1</v>
      </c>
    </row>
    <row r="174" spans="1:10" ht="31.5">
      <c r="A174" s="204"/>
      <c r="B174" s="205" t="s">
        <v>154</v>
      </c>
      <c r="C174" s="210">
        <v>909</v>
      </c>
      <c r="D174" s="206" t="s">
        <v>298</v>
      </c>
      <c r="E174" s="206" t="s">
        <v>461</v>
      </c>
      <c r="F174" s="206" t="s">
        <v>149</v>
      </c>
      <c r="G174" s="206"/>
      <c r="H174" s="207">
        <f t="shared" si="16"/>
        <v>69.972</v>
      </c>
      <c r="I174" s="207">
        <f t="shared" si="16"/>
        <v>69.972</v>
      </c>
      <c r="J174" s="203">
        <f t="shared" si="10"/>
        <v>1</v>
      </c>
    </row>
    <row r="175" spans="1:10" ht="15.75">
      <c r="A175" s="208"/>
      <c r="B175" s="209" t="s">
        <v>131</v>
      </c>
      <c r="C175" s="210">
        <v>909</v>
      </c>
      <c r="D175" s="206" t="s">
        <v>298</v>
      </c>
      <c r="E175" s="206" t="s">
        <v>461</v>
      </c>
      <c r="F175" s="206" t="s">
        <v>149</v>
      </c>
      <c r="G175" s="206" t="s">
        <v>107</v>
      </c>
      <c r="H175" s="207">
        <v>69.972</v>
      </c>
      <c r="I175" s="202">
        <v>69.972</v>
      </c>
      <c r="J175" s="203">
        <f t="shared" si="10"/>
        <v>1</v>
      </c>
    </row>
    <row r="176" spans="1:10" ht="37.5" customHeight="1">
      <c r="A176" s="242" t="s">
        <v>510</v>
      </c>
      <c r="B176" s="243" t="s">
        <v>235</v>
      </c>
      <c r="C176" s="244">
        <v>909</v>
      </c>
      <c r="D176" s="245" t="s">
        <v>298</v>
      </c>
      <c r="E176" s="245" t="s">
        <v>463</v>
      </c>
      <c r="F176" s="245"/>
      <c r="G176" s="245"/>
      <c r="H176" s="231">
        <f aca="true" t="shared" si="17" ref="H176:I179">H177</f>
        <v>184.67370000000003</v>
      </c>
      <c r="I176" s="231">
        <f t="shared" si="17"/>
        <v>184.67370000000003</v>
      </c>
      <c r="J176" s="233">
        <f t="shared" si="10"/>
        <v>1</v>
      </c>
    </row>
    <row r="177" spans="1:10" ht="31.5">
      <c r="A177" s="208"/>
      <c r="B177" s="209" t="s">
        <v>285</v>
      </c>
      <c r="C177" s="210">
        <v>909</v>
      </c>
      <c r="D177" s="206" t="s">
        <v>298</v>
      </c>
      <c r="E177" s="206" t="s">
        <v>463</v>
      </c>
      <c r="F177" s="206" t="s">
        <v>173</v>
      </c>
      <c r="G177" s="206"/>
      <c r="H177" s="207">
        <f t="shared" si="17"/>
        <v>184.67370000000003</v>
      </c>
      <c r="I177" s="207">
        <f t="shared" si="17"/>
        <v>184.67370000000003</v>
      </c>
      <c r="J177" s="203">
        <f t="shared" si="10"/>
        <v>1</v>
      </c>
    </row>
    <row r="178" spans="1:10" ht="31.5">
      <c r="A178" s="208"/>
      <c r="B178" s="209" t="s">
        <v>358</v>
      </c>
      <c r="C178" s="210">
        <v>909</v>
      </c>
      <c r="D178" s="206" t="s">
        <v>298</v>
      </c>
      <c r="E178" s="206" t="s">
        <v>463</v>
      </c>
      <c r="F178" s="206" t="s">
        <v>361</v>
      </c>
      <c r="G178" s="206"/>
      <c r="H178" s="207">
        <f t="shared" si="17"/>
        <v>184.67370000000003</v>
      </c>
      <c r="I178" s="207">
        <f t="shared" si="17"/>
        <v>184.67370000000003</v>
      </c>
      <c r="J178" s="203">
        <f t="shared" si="10"/>
        <v>1</v>
      </c>
    </row>
    <row r="179" spans="1:10" ht="31.5">
      <c r="A179" s="204"/>
      <c r="B179" s="205" t="s">
        <v>154</v>
      </c>
      <c r="C179" s="210">
        <v>909</v>
      </c>
      <c r="D179" s="206" t="s">
        <v>298</v>
      </c>
      <c r="E179" s="206" t="s">
        <v>463</v>
      </c>
      <c r="F179" s="206" t="s">
        <v>149</v>
      </c>
      <c r="G179" s="206"/>
      <c r="H179" s="207">
        <f t="shared" si="17"/>
        <v>184.67370000000003</v>
      </c>
      <c r="I179" s="207">
        <f t="shared" si="17"/>
        <v>184.67370000000003</v>
      </c>
      <c r="J179" s="203">
        <f t="shared" si="10"/>
        <v>1</v>
      </c>
    </row>
    <row r="180" spans="1:10" ht="15.75">
      <c r="A180" s="208"/>
      <c r="B180" s="209" t="s">
        <v>131</v>
      </c>
      <c r="C180" s="210">
        <v>909</v>
      </c>
      <c r="D180" s="206" t="s">
        <v>298</v>
      </c>
      <c r="E180" s="206" t="s">
        <v>463</v>
      </c>
      <c r="F180" s="206" t="s">
        <v>149</v>
      </c>
      <c r="G180" s="206" t="s">
        <v>107</v>
      </c>
      <c r="H180" s="207">
        <v>184.67370000000003</v>
      </c>
      <c r="I180" s="202">
        <v>184.67370000000003</v>
      </c>
      <c r="J180" s="203">
        <f t="shared" si="10"/>
        <v>1</v>
      </c>
    </row>
    <row r="181" spans="1:10" ht="63">
      <c r="A181" s="242" t="s">
        <v>511</v>
      </c>
      <c r="B181" s="243" t="s">
        <v>236</v>
      </c>
      <c r="C181" s="244">
        <v>909</v>
      </c>
      <c r="D181" s="245" t="s">
        <v>298</v>
      </c>
      <c r="E181" s="245" t="s">
        <v>464</v>
      </c>
      <c r="F181" s="245"/>
      <c r="G181" s="245"/>
      <c r="H181" s="231">
        <f aca="true" t="shared" si="18" ref="H181:I184">H182</f>
        <v>77.6</v>
      </c>
      <c r="I181" s="231">
        <f t="shared" si="18"/>
        <v>77.6</v>
      </c>
      <c r="J181" s="233">
        <f t="shared" si="10"/>
        <v>1</v>
      </c>
    </row>
    <row r="182" spans="1:10" ht="31.5">
      <c r="A182" s="208"/>
      <c r="B182" s="209" t="s">
        <v>285</v>
      </c>
      <c r="C182" s="210">
        <v>909</v>
      </c>
      <c r="D182" s="206" t="s">
        <v>298</v>
      </c>
      <c r="E182" s="206" t="s">
        <v>464</v>
      </c>
      <c r="F182" s="206" t="s">
        <v>173</v>
      </c>
      <c r="G182" s="206"/>
      <c r="H182" s="207">
        <f t="shared" si="18"/>
        <v>77.6</v>
      </c>
      <c r="I182" s="207">
        <f t="shared" si="18"/>
        <v>77.6</v>
      </c>
      <c r="J182" s="203">
        <f t="shared" si="10"/>
        <v>1</v>
      </c>
    </row>
    <row r="183" spans="1:10" ht="31.5">
      <c r="A183" s="208"/>
      <c r="B183" s="209" t="s">
        <v>358</v>
      </c>
      <c r="C183" s="210">
        <v>909</v>
      </c>
      <c r="D183" s="206" t="s">
        <v>298</v>
      </c>
      <c r="E183" s="206" t="s">
        <v>464</v>
      </c>
      <c r="F183" s="206" t="s">
        <v>361</v>
      </c>
      <c r="G183" s="206"/>
      <c r="H183" s="207">
        <f t="shared" si="18"/>
        <v>77.6</v>
      </c>
      <c r="I183" s="207">
        <f t="shared" si="18"/>
        <v>77.6</v>
      </c>
      <c r="J183" s="203">
        <f t="shared" si="10"/>
        <v>1</v>
      </c>
    </row>
    <row r="184" spans="1:10" ht="31.5">
      <c r="A184" s="204"/>
      <c r="B184" s="205" t="s">
        <v>154</v>
      </c>
      <c r="C184" s="210">
        <v>909</v>
      </c>
      <c r="D184" s="206" t="s">
        <v>298</v>
      </c>
      <c r="E184" s="206" t="s">
        <v>464</v>
      </c>
      <c r="F184" s="206" t="s">
        <v>149</v>
      </c>
      <c r="G184" s="206"/>
      <c r="H184" s="207">
        <f t="shared" si="18"/>
        <v>77.6</v>
      </c>
      <c r="I184" s="207">
        <f t="shared" si="18"/>
        <v>77.6</v>
      </c>
      <c r="J184" s="203">
        <f t="shared" si="10"/>
        <v>1</v>
      </c>
    </row>
    <row r="185" spans="1:10" ht="15.75">
      <c r="A185" s="208"/>
      <c r="B185" s="209" t="s">
        <v>131</v>
      </c>
      <c r="C185" s="210">
        <v>909</v>
      </c>
      <c r="D185" s="206" t="s">
        <v>298</v>
      </c>
      <c r="E185" s="206" t="s">
        <v>464</v>
      </c>
      <c r="F185" s="206" t="s">
        <v>149</v>
      </c>
      <c r="G185" s="206" t="s">
        <v>107</v>
      </c>
      <c r="H185" s="207">
        <v>77.6</v>
      </c>
      <c r="I185" s="202">
        <v>77.6</v>
      </c>
      <c r="J185" s="203">
        <f t="shared" si="10"/>
        <v>1</v>
      </c>
    </row>
    <row r="186" spans="1:10" ht="126">
      <c r="A186" s="254" t="s">
        <v>512</v>
      </c>
      <c r="B186" s="255" t="s">
        <v>297</v>
      </c>
      <c r="C186" s="260">
        <v>909</v>
      </c>
      <c r="D186" s="251" t="s">
        <v>298</v>
      </c>
      <c r="E186" s="261" t="s">
        <v>465</v>
      </c>
      <c r="F186" s="251"/>
      <c r="G186" s="262"/>
      <c r="H186" s="263">
        <f aca="true" t="shared" si="19" ref="H186:I189">H187</f>
        <v>12.6</v>
      </c>
      <c r="I186" s="263">
        <f t="shared" si="19"/>
        <v>12.6</v>
      </c>
      <c r="J186" s="233">
        <f t="shared" si="10"/>
        <v>1</v>
      </c>
    </row>
    <row r="187" spans="1:10" ht="31.5">
      <c r="A187" s="212"/>
      <c r="B187" s="213" t="s">
        <v>233</v>
      </c>
      <c r="C187" s="264">
        <v>909</v>
      </c>
      <c r="D187" s="215" t="s">
        <v>298</v>
      </c>
      <c r="E187" s="265" t="s">
        <v>465</v>
      </c>
      <c r="F187" s="215" t="s">
        <v>173</v>
      </c>
      <c r="G187" s="266"/>
      <c r="H187" s="267">
        <f t="shared" si="19"/>
        <v>12.6</v>
      </c>
      <c r="I187" s="267">
        <f t="shared" si="19"/>
        <v>12.6</v>
      </c>
      <c r="J187" s="203">
        <f t="shared" si="10"/>
        <v>1</v>
      </c>
    </row>
    <row r="188" spans="1:10" ht="26.25" customHeight="1">
      <c r="A188" s="212"/>
      <c r="B188" s="213" t="s">
        <v>466</v>
      </c>
      <c r="C188" s="264">
        <v>909</v>
      </c>
      <c r="D188" s="215" t="s">
        <v>298</v>
      </c>
      <c r="E188" s="265" t="s">
        <v>465</v>
      </c>
      <c r="F188" s="215" t="s">
        <v>361</v>
      </c>
      <c r="G188" s="266"/>
      <c r="H188" s="268">
        <f t="shared" si="19"/>
        <v>12.6</v>
      </c>
      <c r="I188" s="268">
        <f t="shared" si="19"/>
        <v>12.6</v>
      </c>
      <c r="J188" s="203">
        <f t="shared" si="10"/>
        <v>1</v>
      </c>
    </row>
    <row r="189" spans="1:10" ht="31.5">
      <c r="A189" s="212"/>
      <c r="B189" s="213" t="s">
        <v>467</v>
      </c>
      <c r="C189" s="264">
        <v>909</v>
      </c>
      <c r="D189" s="215" t="s">
        <v>298</v>
      </c>
      <c r="E189" s="265" t="s">
        <v>465</v>
      </c>
      <c r="F189" s="215" t="s">
        <v>149</v>
      </c>
      <c r="G189" s="269"/>
      <c r="H189" s="222">
        <f t="shared" si="19"/>
        <v>12.6</v>
      </c>
      <c r="I189" s="222">
        <f t="shared" si="19"/>
        <v>12.6</v>
      </c>
      <c r="J189" s="203">
        <f t="shared" si="10"/>
        <v>1</v>
      </c>
    </row>
    <row r="190" spans="1:10" ht="15.75">
      <c r="A190" s="208"/>
      <c r="B190" s="209" t="s">
        <v>131</v>
      </c>
      <c r="C190" s="264">
        <v>909</v>
      </c>
      <c r="D190" s="215" t="s">
        <v>298</v>
      </c>
      <c r="E190" s="265" t="s">
        <v>465</v>
      </c>
      <c r="F190" s="215" t="s">
        <v>149</v>
      </c>
      <c r="G190" s="234">
        <v>226</v>
      </c>
      <c r="H190" s="222">
        <v>12.6</v>
      </c>
      <c r="I190" s="222">
        <v>12.6</v>
      </c>
      <c r="J190" s="203">
        <f t="shared" si="10"/>
        <v>1</v>
      </c>
    </row>
    <row r="191" spans="1:10" ht="15.75">
      <c r="A191" s="242" t="s">
        <v>326</v>
      </c>
      <c r="B191" s="243" t="s">
        <v>323</v>
      </c>
      <c r="C191" s="244">
        <v>909</v>
      </c>
      <c r="D191" s="245" t="s">
        <v>32</v>
      </c>
      <c r="E191" s="245"/>
      <c r="F191" s="245"/>
      <c r="G191" s="245"/>
      <c r="H191" s="231">
        <f>H192</f>
        <v>13517.325399999998</v>
      </c>
      <c r="I191" s="231">
        <f>I192</f>
        <v>13506.936850000002</v>
      </c>
      <c r="J191" s="233">
        <f t="shared" si="10"/>
        <v>0.9992314640883029</v>
      </c>
    </row>
    <row r="192" spans="1:10" ht="15.75">
      <c r="A192" s="242" t="s">
        <v>327</v>
      </c>
      <c r="B192" s="243" t="s">
        <v>325</v>
      </c>
      <c r="C192" s="244">
        <v>909</v>
      </c>
      <c r="D192" s="245" t="s">
        <v>33</v>
      </c>
      <c r="E192" s="245" t="s">
        <v>454</v>
      </c>
      <c r="F192" s="245" t="s">
        <v>454</v>
      </c>
      <c r="G192" s="245"/>
      <c r="H192" s="231">
        <f>H193+H200+H207</f>
        <v>13517.325399999998</v>
      </c>
      <c r="I192" s="231">
        <f>I193+I200+I207</f>
        <v>13506.936850000002</v>
      </c>
      <c r="J192" s="233">
        <f t="shared" si="10"/>
        <v>0.9992314640883029</v>
      </c>
    </row>
    <row r="193" spans="1:10" ht="47.25">
      <c r="A193" s="208"/>
      <c r="B193" s="209" t="s">
        <v>480</v>
      </c>
      <c r="C193" s="210">
        <v>909</v>
      </c>
      <c r="D193" s="206" t="s">
        <v>33</v>
      </c>
      <c r="E193" s="206" t="s">
        <v>481</v>
      </c>
      <c r="F193" s="206"/>
      <c r="G193" s="206"/>
      <c r="H193" s="207">
        <f aca="true" t="shared" si="20" ref="H193:I195">H194</f>
        <v>6312.57625</v>
      </c>
      <c r="I193" s="207">
        <f t="shared" si="20"/>
        <v>6303.1142500000005</v>
      </c>
      <c r="J193" s="203">
        <f t="shared" si="10"/>
        <v>0.9985010874126076</v>
      </c>
    </row>
    <row r="194" spans="1:10" ht="31.5">
      <c r="A194" s="208"/>
      <c r="B194" s="209" t="s">
        <v>285</v>
      </c>
      <c r="C194" s="210">
        <v>909</v>
      </c>
      <c r="D194" s="206" t="s">
        <v>33</v>
      </c>
      <c r="E194" s="206" t="s">
        <v>481</v>
      </c>
      <c r="F194" s="206" t="s">
        <v>173</v>
      </c>
      <c r="G194" s="206"/>
      <c r="H194" s="207">
        <f t="shared" si="20"/>
        <v>6312.57625</v>
      </c>
      <c r="I194" s="207">
        <f t="shared" si="20"/>
        <v>6303.1142500000005</v>
      </c>
      <c r="J194" s="203">
        <f t="shared" si="10"/>
        <v>0.9985010874126076</v>
      </c>
    </row>
    <row r="195" spans="1:10" ht="31.5">
      <c r="A195" s="208"/>
      <c r="B195" s="209" t="s">
        <v>358</v>
      </c>
      <c r="C195" s="210">
        <v>909</v>
      </c>
      <c r="D195" s="206" t="s">
        <v>33</v>
      </c>
      <c r="E195" s="206" t="s">
        <v>481</v>
      </c>
      <c r="F195" s="206" t="s">
        <v>361</v>
      </c>
      <c r="G195" s="206"/>
      <c r="H195" s="207">
        <f t="shared" si="20"/>
        <v>6312.57625</v>
      </c>
      <c r="I195" s="207">
        <f t="shared" si="20"/>
        <v>6303.1142500000005</v>
      </c>
      <c r="J195" s="203">
        <f t="shared" si="10"/>
        <v>0.9985010874126076</v>
      </c>
    </row>
    <row r="196" spans="1:10" ht="31.5">
      <c r="A196" s="204"/>
      <c r="B196" s="205" t="s">
        <v>154</v>
      </c>
      <c r="C196" s="210">
        <v>909</v>
      </c>
      <c r="D196" s="206" t="s">
        <v>33</v>
      </c>
      <c r="E196" s="206" t="s">
        <v>481</v>
      </c>
      <c r="F196" s="206" t="s">
        <v>149</v>
      </c>
      <c r="G196" s="206"/>
      <c r="H196" s="207">
        <f>H197+H198+H199</f>
        <v>6312.57625</v>
      </c>
      <c r="I196" s="207">
        <f>I197+I198+I199</f>
        <v>6303.1142500000005</v>
      </c>
      <c r="J196" s="203">
        <f t="shared" si="10"/>
        <v>0.9985010874126076</v>
      </c>
    </row>
    <row r="197" spans="1:10" ht="31.5">
      <c r="A197" s="208"/>
      <c r="B197" s="209" t="s">
        <v>482</v>
      </c>
      <c r="C197" s="210">
        <v>909</v>
      </c>
      <c r="D197" s="206" t="s">
        <v>33</v>
      </c>
      <c r="E197" s="206" t="s">
        <v>481</v>
      </c>
      <c r="F197" s="206" t="s">
        <v>149</v>
      </c>
      <c r="G197" s="206" t="s">
        <v>483</v>
      </c>
      <c r="H197" s="207">
        <v>125</v>
      </c>
      <c r="I197" s="202">
        <v>125</v>
      </c>
      <c r="J197" s="203">
        <f t="shared" si="10"/>
        <v>1</v>
      </c>
    </row>
    <row r="198" spans="1:10" ht="17.25" customHeight="1">
      <c r="A198" s="208"/>
      <c r="B198" s="209" t="s">
        <v>445</v>
      </c>
      <c r="C198" s="210">
        <v>909</v>
      </c>
      <c r="D198" s="206" t="s">
        <v>33</v>
      </c>
      <c r="E198" s="206" t="s">
        <v>481</v>
      </c>
      <c r="F198" s="206" t="s">
        <v>149</v>
      </c>
      <c r="G198" s="206" t="s">
        <v>448</v>
      </c>
      <c r="H198" s="207">
        <v>1631.54125</v>
      </c>
      <c r="I198" s="202">
        <v>1631.54125</v>
      </c>
      <c r="J198" s="203">
        <f t="shared" si="10"/>
        <v>1</v>
      </c>
    </row>
    <row r="199" spans="1:10" ht="18.75" customHeight="1">
      <c r="A199" s="208"/>
      <c r="B199" s="209" t="s">
        <v>131</v>
      </c>
      <c r="C199" s="210">
        <v>909</v>
      </c>
      <c r="D199" s="206" t="s">
        <v>33</v>
      </c>
      <c r="E199" s="206" t="s">
        <v>481</v>
      </c>
      <c r="F199" s="206" t="s">
        <v>149</v>
      </c>
      <c r="G199" s="206" t="s">
        <v>107</v>
      </c>
      <c r="H199" s="207">
        <v>4556.035</v>
      </c>
      <c r="I199" s="202">
        <v>4546.573</v>
      </c>
      <c r="J199" s="203">
        <f t="shared" si="10"/>
        <v>0.9979231941809052</v>
      </c>
    </row>
    <row r="200" spans="1:10" ht="31.5">
      <c r="A200" s="242" t="s">
        <v>328</v>
      </c>
      <c r="B200" s="243" t="s">
        <v>238</v>
      </c>
      <c r="C200" s="244">
        <v>909</v>
      </c>
      <c r="D200" s="245" t="s">
        <v>33</v>
      </c>
      <c r="E200" s="245" t="s">
        <v>484</v>
      </c>
      <c r="F200" s="245"/>
      <c r="G200" s="245"/>
      <c r="H200" s="231">
        <f aca="true" t="shared" si="21" ref="H200:I202">H201</f>
        <v>780.114</v>
      </c>
      <c r="I200" s="231">
        <f t="shared" si="21"/>
        <v>779.2726</v>
      </c>
      <c r="J200" s="233">
        <f t="shared" si="10"/>
        <v>0.9989214396870201</v>
      </c>
    </row>
    <row r="201" spans="1:10" ht="31.5">
      <c r="A201" s="208"/>
      <c r="B201" s="209" t="s">
        <v>285</v>
      </c>
      <c r="C201" s="210">
        <v>909</v>
      </c>
      <c r="D201" s="206" t="s">
        <v>33</v>
      </c>
      <c r="E201" s="206" t="s">
        <v>484</v>
      </c>
      <c r="F201" s="206" t="s">
        <v>173</v>
      </c>
      <c r="G201" s="206"/>
      <c r="H201" s="207">
        <f t="shared" si="21"/>
        <v>780.114</v>
      </c>
      <c r="I201" s="207">
        <f t="shared" si="21"/>
        <v>779.2726</v>
      </c>
      <c r="J201" s="203">
        <f t="shared" si="10"/>
        <v>0.9989214396870201</v>
      </c>
    </row>
    <row r="202" spans="1:10" ht="31.5">
      <c r="A202" s="208"/>
      <c r="B202" s="209" t="s">
        <v>358</v>
      </c>
      <c r="C202" s="210">
        <v>909</v>
      </c>
      <c r="D202" s="206" t="s">
        <v>33</v>
      </c>
      <c r="E202" s="206" t="s">
        <v>484</v>
      </c>
      <c r="F202" s="206" t="s">
        <v>361</v>
      </c>
      <c r="G202" s="206"/>
      <c r="H202" s="207">
        <f t="shared" si="21"/>
        <v>780.114</v>
      </c>
      <c r="I202" s="207">
        <f t="shared" si="21"/>
        <v>779.2726</v>
      </c>
      <c r="J202" s="203">
        <f aca="true" t="shared" si="22" ref="J202:J254">I202/H202</f>
        <v>0.9989214396870201</v>
      </c>
    </row>
    <row r="203" spans="1:10" ht="31.5">
      <c r="A203" s="204"/>
      <c r="B203" s="205" t="s">
        <v>154</v>
      </c>
      <c r="C203" s="210">
        <v>909</v>
      </c>
      <c r="D203" s="206" t="s">
        <v>33</v>
      </c>
      <c r="E203" s="206" t="s">
        <v>484</v>
      </c>
      <c r="F203" s="206" t="s">
        <v>149</v>
      </c>
      <c r="G203" s="206"/>
      <c r="H203" s="207">
        <f>H204+H206</f>
        <v>780.114</v>
      </c>
      <c r="I203" s="207">
        <f>I204+I206</f>
        <v>779.2726</v>
      </c>
      <c r="J203" s="203">
        <f t="shared" si="22"/>
        <v>0.9989214396870201</v>
      </c>
    </row>
    <row r="204" spans="1:10" ht="21" customHeight="1">
      <c r="A204" s="208"/>
      <c r="B204" s="209" t="s">
        <v>131</v>
      </c>
      <c r="C204" s="210">
        <v>909</v>
      </c>
      <c r="D204" s="206" t="s">
        <v>33</v>
      </c>
      <c r="E204" s="206" t="s">
        <v>484</v>
      </c>
      <c r="F204" s="206" t="s">
        <v>149</v>
      </c>
      <c r="G204" s="206" t="s">
        <v>107</v>
      </c>
      <c r="H204" s="207">
        <v>764.764</v>
      </c>
      <c r="I204" s="202">
        <v>763.9226</v>
      </c>
      <c r="J204" s="203">
        <f t="shared" si="22"/>
        <v>0.9988997913081682</v>
      </c>
    </row>
    <row r="205" spans="1:10" ht="15.75" hidden="1">
      <c r="A205" s="208"/>
      <c r="B205" s="209" t="s">
        <v>11</v>
      </c>
      <c r="C205" s="210">
        <v>909</v>
      </c>
      <c r="D205" s="206" t="s">
        <v>33</v>
      </c>
      <c r="E205" s="206" t="s">
        <v>484</v>
      </c>
      <c r="F205" s="206" t="s">
        <v>149</v>
      </c>
      <c r="G205" s="206" t="s">
        <v>108</v>
      </c>
      <c r="H205" s="207">
        <v>0</v>
      </c>
      <c r="I205" s="202">
        <v>0</v>
      </c>
      <c r="J205" s="203">
        <v>0</v>
      </c>
    </row>
    <row r="206" spans="1:10" ht="16.5" customHeight="1">
      <c r="A206" s="208"/>
      <c r="B206" s="209" t="s">
        <v>133</v>
      </c>
      <c r="C206" s="210">
        <v>909</v>
      </c>
      <c r="D206" s="206" t="s">
        <v>33</v>
      </c>
      <c r="E206" s="206" t="s">
        <v>484</v>
      </c>
      <c r="F206" s="206" t="s">
        <v>149</v>
      </c>
      <c r="G206" s="206" t="s">
        <v>448</v>
      </c>
      <c r="H206" s="207">
        <v>15.35</v>
      </c>
      <c r="I206" s="202">
        <v>15.35</v>
      </c>
      <c r="J206" s="203">
        <f t="shared" si="22"/>
        <v>1</v>
      </c>
    </row>
    <row r="207" spans="1:10" ht="47.25">
      <c r="A207" s="270" t="s">
        <v>513</v>
      </c>
      <c r="B207" s="271" t="s">
        <v>250</v>
      </c>
      <c r="C207" s="244">
        <v>909</v>
      </c>
      <c r="D207" s="258" t="s">
        <v>33</v>
      </c>
      <c r="E207" s="245" t="s">
        <v>485</v>
      </c>
      <c r="F207" s="258"/>
      <c r="G207" s="258"/>
      <c r="H207" s="231">
        <f aca="true" t="shared" si="23" ref="H207:I210">H208</f>
        <v>6424.635149999999</v>
      </c>
      <c r="I207" s="231">
        <f t="shared" si="23"/>
        <v>6424.55</v>
      </c>
      <c r="J207" s="233">
        <f t="shared" si="22"/>
        <v>0.9999867463290893</v>
      </c>
    </row>
    <row r="208" spans="1:10" ht="31.5">
      <c r="A208" s="208"/>
      <c r="B208" s="209" t="s">
        <v>285</v>
      </c>
      <c r="C208" s="210">
        <v>909</v>
      </c>
      <c r="D208" s="259" t="s">
        <v>33</v>
      </c>
      <c r="E208" s="206" t="s">
        <v>485</v>
      </c>
      <c r="F208" s="259" t="s">
        <v>173</v>
      </c>
      <c r="G208" s="259"/>
      <c r="H208" s="207">
        <f t="shared" si="23"/>
        <v>6424.635149999999</v>
      </c>
      <c r="I208" s="207">
        <f t="shared" si="23"/>
        <v>6424.55</v>
      </c>
      <c r="J208" s="203">
        <f t="shared" si="22"/>
        <v>0.9999867463290893</v>
      </c>
    </row>
    <row r="209" spans="1:10" ht="31.5">
      <c r="A209" s="208"/>
      <c r="B209" s="209" t="s">
        <v>358</v>
      </c>
      <c r="C209" s="210">
        <v>909</v>
      </c>
      <c r="D209" s="259" t="s">
        <v>33</v>
      </c>
      <c r="E209" s="206" t="s">
        <v>485</v>
      </c>
      <c r="F209" s="259" t="s">
        <v>361</v>
      </c>
      <c r="G209" s="259"/>
      <c r="H209" s="207">
        <f t="shared" si="23"/>
        <v>6424.635149999999</v>
      </c>
      <c r="I209" s="207">
        <f t="shared" si="23"/>
        <v>6424.55</v>
      </c>
      <c r="J209" s="203">
        <f t="shared" si="22"/>
        <v>0.9999867463290893</v>
      </c>
    </row>
    <row r="210" spans="1:10" ht="31.5">
      <c r="A210" s="204"/>
      <c r="B210" s="205" t="s">
        <v>154</v>
      </c>
      <c r="C210" s="210">
        <v>909</v>
      </c>
      <c r="D210" s="259" t="s">
        <v>33</v>
      </c>
      <c r="E210" s="206" t="s">
        <v>485</v>
      </c>
      <c r="F210" s="206" t="s">
        <v>149</v>
      </c>
      <c r="G210" s="206"/>
      <c r="H210" s="207">
        <f t="shared" si="23"/>
        <v>6424.635149999999</v>
      </c>
      <c r="I210" s="207">
        <f t="shared" si="23"/>
        <v>6424.55</v>
      </c>
      <c r="J210" s="203">
        <f t="shared" si="22"/>
        <v>0.9999867463290893</v>
      </c>
    </row>
    <row r="211" spans="1:10" ht="21" customHeight="1">
      <c r="A211" s="208"/>
      <c r="B211" s="209" t="s">
        <v>131</v>
      </c>
      <c r="C211" s="210">
        <v>909</v>
      </c>
      <c r="D211" s="259" t="s">
        <v>33</v>
      </c>
      <c r="E211" s="206" t="s">
        <v>485</v>
      </c>
      <c r="F211" s="206" t="s">
        <v>149</v>
      </c>
      <c r="G211" s="206" t="s">
        <v>107</v>
      </c>
      <c r="H211" s="207">
        <v>6424.635149999999</v>
      </c>
      <c r="I211" s="202">
        <v>6424.55</v>
      </c>
      <c r="J211" s="203">
        <f t="shared" si="22"/>
        <v>0.9999867463290893</v>
      </c>
    </row>
    <row r="212" spans="1:10" ht="15.75" hidden="1">
      <c r="A212" s="208"/>
      <c r="B212" s="209" t="s">
        <v>11</v>
      </c>
      <c r="C212" s="210">
        <v>909</v>
      </c>
      <c r="D212" s="259" t="s">
        <v>33</v>
      </c>
      <c r="E212" s="206" t="s">
        <v>485</v>
      </c>
      <c r="F212" s="206" t="s">
        <v>149</v>
      </c>
      <c r="G212" s="206" t="s">
        <v>108</v>
      </c>
      <c r="H212" s="207">
        <v>0</v>
      </c>
      <c r="I212" s="202">
        <v>0</v>
      </c>
      <c r="J212" s="203">
        <v>0</v>
      </c>
    </row>
    <row r="213" spans="1:10" ht="14.25" customHeight="1" hidden="1">
      <c r="A213" s="208"/>
      <c r="B213" s="209" t="s">
        <v>445</v>
      </c>
      <c r="C213" s="210">
        <v>909</v>
      </c>
      <c r="D213" s="259" t="s">
        <v>33</v>
      </c>
      <c r="E213" s="206" t="s">
        <v>485</v>
      </c>
      <c r="F213" s="206" t="s">
        <v>149</v>
      </c>
      <c r="G213" s="206" t="s">
        <v>448</v>
      </c>
      <c r="H213" s="207">
        <v>0</v>
      </c>
      <c r="I213" s="202">
        <v>0</v>
      </c>
      <c r="J213" s="203">
        <v>0</v>
      </c>
    </row>
    <row r="214" spans="1:10" ht="21" customHeight="1">
      <c r="A214" s="242" t="s">
        <v>110</v>
      </c>
      <c r="B214" s="243" t="s">
        <v>36</v>
      </c>
      <c r="C214" s="244">
        <v>909</v>
      </c>
      <c r="D214" s="258" t="s">
        <v>37</v>
      </c>
      <c r="E214" s="258"/>
      <c r="F214" s="258"/>
      <c r="G214" s="258"/>
      <c r="H214" s="231">
        <f>H215+H221</f>
        <v>10301.13276</v>
      </c>
      <c r="I214" s="231">
        <f>I215+I221</f>
        <v>10288.63475</v>
      </c>
      <c r="J214" s="233">
        <f t="shared" si="22"/>
        <v>0.9987867344018192</v>
      </c>
    </row>
    <row r="215" spans="1:10" ht="18.75" customHeight="1">
      <c r="A215" s="242" t="s">
        <v>329</v>
      </c>
      <c r="B215" s="243" t="s">
        <v>532</v>
      </c>
      <c r="C215" s="244">
        <v>909</v>
      </c>
      <c r="D215" s="245" t="s">
        <v>486</v>
      </c>
      <c r="E215" s="258"/>
      <c r="F215" s="258"/>
      <c r="G215" s="258"/>
      <c r="H215" s="231">
        <f aca="true" t="shared" si="24" ref="H215:I219">H216</f>
        <v>1626.93276</v>
      </c>
      <c r="I215" s="231">
        <f t="shared" si="24"/>
        <v>1626.93276</v>
      </c>
      <c r="J215" s="233">
        <f t="shared" si="22"/>
        <v>1</v>
      </c>
    </row>
    <row r="216" spans="1:10" ht="126">
      <c r="A216" s="208"/>
      <c r="B216" s="209" t="s">
        <v>239</v>
      </c>
      <c r="C216" s="210">
        <v>909</v>
      </c>
      <c r="D216" s="259" t="s">
        <v>486</v>
      </c>
      <c r="E216" s="259" t="s">
        <v>487</v>
      </c>
      <c r="F216" s="259"/>
      <c r="G216" s="259"/>
      <c r="H216" s="207">
        <f t="shared" si="24"/>
        <v>1626.93276</v>
      </c>
      <c r="I216" s="207">
        <f t="shared" si="24"/>
        <v>1626.93276</v>
      </c>
      <c r="J216" s="203">
        <f t="shared" si="22"/>
        <v>1</v>
      </c>
    </row>
    <row r="217" spans="1:10" ht="15.75">
      <c r="A217" s="208"/>
      <c r="B217" s="209" t="s">
        <v>177</v>
      </c>
      <c r="C217" s="210">
        <v>909</v>
      </c>
      <c r="D217" s="259" t="s">
        <v>486</v>
      </c>
      <c r="E217" s="259" t="s">
        <v>487</v>
      </c>
      <c r="F217" s="259" t="s">
        <v>176</v>
      </c>
      <c r="G217" s="259"/>
      <c r="H217" s="207">
        <f t="shared" si="24"/>
        <v>1626.93276</v>
      </c>
      <c r="I217" s="207">
        <f t="shared" si="24"/>
        <v>1626.93276</v>
      </c>
      <c r="J217" s="203">
        <f t="shared" si="22"/>
        <v>1</v>
      </c>
    </row>
    <row r="218" spans="1:10" ht="15.75">
      <c r="A218" s="208"/>
      <c r="B218" s="209" t="s">
        <v>359</v>
      </c>
      <c r="C218" s="210">
        <v>909</v>
      </c>
      <c r="D218" s="259" t="s">
        <v>486</v>
      </c>
      <c r="E218" s="259" t="s">
        <v>487</v>
      </c>
      <c r="F218" s="259" t="s">
        <v>109</v>
      </c>
      <c r="G218" s="259"/>
      <c r="H218" s="207">
        <f t="shared" si="24"/>
        <v>1626.93276</v>
      </c>
      <c r="I218" s="207">
        <f t="shared" si="24"/>
        <v>1626.93276</v>
      </c>
      <c r="J218" s="203">
        <f t="shared" si="22"/>
        <v>1</v>
      </c>
    </row>
    <row r="219" spans="1:10" ht="31.5">
      <c r="A219" s="204"/>
      <c r="B219" s="205" t="s">
        <v>169</v>
      </c>
      <c r="C219" s="237">
        <v>909</v>
      </c>
      <c r="D219" s="259" t="s">
        <v>486</v>
      </c>
      <c r="E219" s="259" t="s">
        <v>487</v>
      </c>
      <c r="F219" s="272" t="s">
        <v>488</v>
      </c>
      <c r="G219" s="234"/>
      <c r="H219" s="239">
        <f t="shared" si="24"/>
        <v>1626.93276</v>
      </c>
      <c r="I219" s="239">
        <f t="shared" si="24"/>
        <v>1626.93276</v>
      </c>
      <c r="J219" s="241">
        <f t="shared" si="22"/>
        <v>1</v>
      </c>
    </row>
    <row r="220" spans="1:10" ht="31.5">
      <c r="A220" s="204"/>
      <c r="B220" s="205" t="s">
        <v>489</v>
      </c>
      <c r="C220" s="237">
        <v>909</v>
      </c>
      <c r="D220" s="259" t="s">
        <v>486</v>
      </c>
      <c r="E220" s="259" t="s">
        <v>487</v>
      </c>
      <c r="F220" s="272" t="s">
        <v>488</v>
      </c>
      <c r="G220" s="234">
        <v>264</v>
      </c>
      <c r="H220" s="239">
        <v>1626.93276</v>
      </c>
      <c r="I220" s="240">
        <v>1626.93276</v>
      </c>
      <c r="J220" s="203">
        <f t="shared" si="22"/>
        <v>1</v>
      </c>
    </row>
    <row r="221" spans="1:10" ht="16.5" customHeight="1">
      <c r="A221" s="242" t="s">
        <v>111</v>
      </c>
      <c r="B221" s="243" t="s">
        <v>38</v>
      </c>
      <c r="C221" s="244">
        <v>909</v>
      </c>
      <c r="D221" s="245" t="s">
        <v>39</v>
      </c>
      <c r="E221" s="245"/>
      <c r="F221" s="245"/>
      <c r="G221" s="245"/>
      <c r="H221" s="231">
        <v>8674.2</v>
      </c>
      <c r="I221" s="232">
        <v>8661.70199</v>
      </c>
      <c r="J221" s="233">
        <f t="shared" si="22"/>
        <v>0.9985591743330796</v>
      </c>
    </row>
    <row r="222" spans="1:10" ht="63">
      <c r="A222" s="208" t="s">
        <v>112</v>
      </c>
      <c r="B222" s="209" t="s">
        <v>208</v>
      </c>
      <c r="C222" s="210">
        <v>909</v>
      </c>
      <c r="D222" s="206" t="s">
        <v>39</v>
      </c>
      <c r="E222" s="206" t="s">
        <v>240</v>
      </c>
      <c r="F222" s="206"/>
      <c r="G222" s="206"/>
      <c r="H222" s="207">
        <f aca="true" t="shared" si="25" ref="H222:I225">H223</f>
        <v>5324.3</v>
      </c>
      <c r="I222" s="207">
        <f t="shared" si="25"/>
        <v>5311.878</v>
      </c>
      <c r="J222" s="203">
        <f t="shared" si="22"/>
        <v>0.9976669233514264</v>
      </c>
    </row>
    <row r="223" spans="1:10" ht="15.75">
      <c r="A223" s="208"/>
      <c r="B223" s="209" t="s">
        <v>177</v>
      </c>
      <c r="C223" s="210">
        <v>909</v>
      </c>
      <c r="D223" s="206" t="s">
        <v>39</v>
      </c>
      <c r="E223" s="206" t="s">
        <v>240</v>
      </c>
      <c r="F223" s="206" t="s">
        <v>176</v>
      </c>
      <c r="G223" s="206"/>
      <c r="H223" s="207">
        <f t="shared" si="25"/>
        <v>5324.3</v>
      </c>
      <c r="I223" s="207">
        <f t="shared" si="25"/>
        <v>5311.878</v>
      </c>
      <c r="J223" s="203">
        <f t="shared" si="22"/>
        <v>0.9976669233514264</v>
      </c>
    </row>
    <row r="224" spans="1:10" ht="15.75">
      <c r="A224" s="208"/>
      <c r="B224" s="209" t="s">
        <v>359</v>
      </c>
      <c r="C224" s="210">
        <v>909</v>
      </c>
      <c r="D224" s="206" t="s">
        <v>39</v>
      </c>
      <c r="E224" s="206" t="s">
        <v>240</v>
      </c>
      <c r="F224" s="206" t="s">
        <v>109</v>
      </c>
      <c r="G224" s="206"/>
      <c r="H224" s="207">
        <f t="shared" si="25"/>
        <v>5324.3</v>
      </c>
      <c r="I224" s="207">
        <f t="shared" si="25"/>
        <v>5311.878</v>
      </c>
      <c r="J224" s="203">
        <f t="shared" si="22"/>
        <v>0.9976669233514264</v>
      </c>
    </row>
    <row r="225" spans="1:10" ht="31.5">
      <c r="A225" s="204"/>
      <c r="B225" s="205" t="s">
        <v>490</v>
      </c>
      <c r="C225" s="237">
        <v>909</v>
      </c>
      <c r="D225" s="238" t="s">
        <v>39</v>
      </c>
      <c r="E225" s="238" t="s">
        <v>240</v>
      </c>
      <c r="F225" s="238" t="s">
        <v>168</v>
      </c>
      <c r="G225" s="234"/>
      <c r="H225" s="239">
        <f t="shared" si="25"/>
        <v>5324.3</v>
      </c>
      <c r="I225" s="239">
        <f t="shared" si="25"/>
        <v>5311.878</v>
      </c>
      <c r="J225" s="241">
        <f t="shared" si="22"/>
        <v>0.9976669233514264</v>
      </c>
    </row>
    <row r="226" spans="1:10" ht="15.75">
      <c r="A226" s="204"/>
      <c r="B226" s="205" t="s">
        <v>148</v>
      </c>
      <c r="C226" s="237">
        <v>909</v>
      </c>
      <c r="D226" s="238" t="s">
        <v>39</v>
      </c>
      <c r="E226" s="238" t="s">
        <v>240</v>
      </c>
      <c r="F226" s="238" t="s">
        <v>168</v>
      </c>
      <c r="G226" s="234">
        <v>262</v>
      </c>
      <c r="H226" s="239">
        <v>5324.3</v>
      </c>
      <c r="I226" s="240">
        <v>5311.878</v>
      </c>
      <c r="J226" s="203">
        <f t="shared" si="22"/>
        <v>0.9976669233514264</v>
      </c>
    </row>
    <row r="227" spans="1:10" ht="47.25">
      <c r="A227" s="208" t="s">
        <v>113</v>
      </c>
      <c r="B227" s="209" t="s">
        <v>209</v>
      </c>
      <c r="C227" s="210">
        <v>909</v>
      </c>
      <c r="D227" s="206" t="s">
        <v>39</v>
      </c>
      <c r="E227" s="206" t="s">
        <v>241</v>
      </c>
      <c r="F227" s="206"/>
      <c r="G227" s="206"/>
      <c r="H227" s="207">
        <f aca="true" t="shared" si="26" ref="H227:I230">H228</f>
        <v>3349.9</v>
      </c>
      <c r="I227" s="207">
        <f t="shared" si="26"/>
        <v>3349.82399</v>
      </c>
      <c r="J227" s="203">
        <f t="shared" si="22"/>
        <v>0.9999773097704409</v>
      </c>
    </row>
    <row r="228" spans="1:10" ht="15.75">
      <c r="A228" s="208"/>
      <c r="B228" s="209" t="s">
        <v>177</v>
      </c>
      <c r="C228" s="210">
        <v>909</v>
      </c>
      <c r="D228" s="206" t="s">
        <v>39</v>
      </c>
      <c r="E228" s="206" t="s">
        <v>241</v>
      </c>
      <c r="F228" s="206" t="s">
        <v>176</v>
      </c>
      <c r="G228" s="206"/>
      <c r="H228" s="207">
        <f t="shared" si="26"/>
        <v>3349.9</v>
      </c>
      <c r="I228" s="207">
        <f t="shared" si="26"/>
        <v>3349.82399</v>
      </c>
      <c r="J228" s="203">
        <f t="shared" si="22"/>
        <v>0.9999773097704409</v>
      </c>
    </row>
    <row r="229" spans="1:10" ht="31.5">
      <c r="A229" s="208"/>
      <c r="B229" s="209" t="s">
        <v>363</v>
      </c>
      <c r="C229" s="210">
        <v>909</v>
      </c>
      <c r="D229" s="206" t="s">
        <v>39</v>
      </c>
      <c r="E229" s="206" t="s">
        <v>241</v>
      </c>
      <c r="F229" s="206" t="s">
        <v>362</v>
      </c>
      <c r="G229" s="206"/>
      <c r="H229" s="207">
        <f t="shared" si="26"/>
        <v>3349.9</v>
      </c>
      <c r="I229" s="207">
        <f t="shared" si="26"/>
        <v>3349.82399</v>
      </c>
      <c r="J229" s="203">
        <f t="shared" si="22"/>
        <v>0.9999773097704409</v>
      </c>
    </row>
    <row r="230" spans="1:10" ht="31.5">
      <c r="A230" s="204"/>
      <c r="B230" s="273" t="s">
        <v>491</v>
      </c>
      <c r="C230" s="237">
        <v>909</v>
      </c>
      <c r="D230" s="238" t="s">
        <v>39</v>
      </c>
      <c r="E230" s="238" t="s">
        <v>241</v>
      </c>
      <c r="F230" s="238" t="s">
        <v>212</v>
      </c>
      <c r="G230" s="234"/>
      <c r="H230" s="239">
        <f t="shared" si="26"/>
        <v>3349.9</v>
      </c>
      <c r="I230" s="239">
        <f t="shared" si="26"/>
        <v>3349.82399</v>
      </c>
      <c r="J230" s="241">
        <f t="shared" si="22"/>
        <v>0.9999773097704409</v>
      </c>
    </row>
    <row r="231" spans="1:10" ht="15.75">
      <c r="A231" s="204"/>
      <c r="B231" s="205" t="s">
        <v>131</v>
      </c>
      <c r="C231" s="237">
        <v>909</v>
      </c>
      <c r="D231" s="238" t="s">
        <v>39</v>
      </c>
      <c r="E231" s="238" t="s">
        <v>241</v>
      </c>
      <c r="F231" s="238" t="s">
        <v>212</v>
      </c>
      <c r="G231" s="234">
        <v>226</v>
      </c>
      <c r="H231" s="239">
        <v>3349.9</v>
      </c>
      <c r="I231" s="240">
        <v>3349.82399</v>
      </c>
      <c r="J231" s="203">
        <f t="shared" si="22"/>
        <v>0.9999773097704409</v>
      </c>
    </row>
    <row r="232" spans="1:10" ht="21" customHeight="1">
      <c r="A232" s="242" t="s">
        <v>114</v>
      </c>
      <c r="B232" s="243" t="s">
        <v>35</v>
      </c>
      <c r="C232" s="244">
        <v>909</v>
      </c>
      <c r="D232" s="245" t="s">
        <v>75</v>
      </c>
      <c r="E232" s="245"/>
      <c r="F232" s="245"/>
      <c r="G232" s="245"/>
      <c r="H232" s="231">
        <f aca="true" t="shared" si="27" ref="H232:I236">H233</f>
        <v>3376.2</v>
      </c>
      <c r="I232" s="231">
        <f t="shared" si="27"/>
        <v>3376.2</v>
      </c>
      <c r="J232" s="233">
        <f t="shared" si="22"/>
        <v>1</v>
      </c>
    </row>
    <row r="233" spans="1:10" ht="18.75" customHeight="1">
      <c r="A233" s="242" t="s">
        <v>115</v>
      </c>
      <c r="B233" s="243" t="s">
        <v>243</v>
      </c>
      <c r="C233" s="244">
        <v>909</v>
      </c>
      <c r="D233" s="245" t="s">
        <v>242</v>
      </c>
      <c r="E233" s="245"/>
      <c r="F233" s="245"/>
      <c r="G233" s="245"/>
      <c r="H233" s="231">
        <f t="shared" si="27"/>
        <v>3376.2</v>
      </c>
      <c r="I233" s="231">
        <f t="shared" si="27"/>
        <v>3376.2</v>
      </c>
      <c r="J233" s="233">
        <f t="shared" si="22"/>
        <v>1</v>
      </c>
    </row>
    <row r="234" spans="1:10" ht="47.25">
      <c r="A234" s="208"/>
      <c r="B234" s="209" t="s">
        <v>492</v>
      </c>
      <c r="C234" s="210">
        <v>909</v>
      </c>
      <c r="D234" s="206" t="s">
        <v>242</v>
      </c>
      <c r="E234" s="206" t="s">
        <v>493</v>
      </c>
      <c r="F234" s="206"/>
      <c r="G234" s="206"/>
      <c r="H234" s="207">
        <f t="shared" si="27"/>
        <v>3376.2</v>
      </c>
      <c r="I234" s="207">
        <f t="shared" si="27"/>
        <v>3376.2</v>
      </c>
      <c r="J234" s="203">
        <f t="shared" si="22"/>
        <v>1</v>
      </c>
    </row>
    <row r="235" spans="1:10" ht="31.5">
      <c r="A235" s="208"/>
      <c r="B235" s="209" t="s">
        <v>285</v>
      </c>
      <c r="C235" s="210">
        <v>909</v>
      </c>
      <c r="D235" s="206" t="s">
        <v>242</v>
      </c>
      <c r="E235" s="206" t="s">
        <v>493</v>
      </c>
      <c r="F235" s="206" t="s">
        <v>173</v>
      </c>
      <c r="G235" s="206"/>
      <c r="H235" s="207">
        <f t="shared" si="27"/>
        <v>3376.2</v>
      </c>
      <c r="I235" s="207">
        <f t="shared" si="27"/>
        <v>3376.2</v>
      </c>
      <c r="J235" s="203">
        <f t="shared" si="22"/>
        <v>1</v>
      </c>
    </row>
    <row r="236" spans="1:10" ht="31.5">
      <c r="A236" s="208"/>
      <c r="B236" s="209" t="s">
        <v>358</v>
      </c>
      <c r="C236" s="210">
        <v>909</v>
      </c>
      <c r="D236" s="206" t="s">
        <v>242</v>
      </c>
      <c r="E236" s="206" t="s">
        <v>493</v>
      </c>
      <c r="F236" s="206" t="s">
        <v>361</v>
      </c>
      <c r="G236" s="206"/>
      <c r="H236" s="207">
        <f t="shared" si="27"/>
        <v>3376.2</v>
      </c>
      <c r="I236" s="207">
        <f t="shared" si="27"/>
        <v>3376.2</v>
      </c>
      <c r="J236" s="203">
        <f t="shared" si="22"/>
        <v>1</v>
      </c>
    </row>
    <row r="237" spans="1:10" ht="31.5">
      <c r="A237" s="204"/>
      <c r="B237" s="205" t="s">
        <v>154</v>
      </c>
      <c r="C237" s="210">
        <v>909</v>
      </c>
      <c r="D237" s="206" t="s">
        <v>242</v>
      </c>
      <c r="E237" s="206" t="s">
        <v>493</v>
      </c>
      <c r="F237" s="206" t="s">
        <v>149</v>
      </c>
      <c r="G237" s="206"/>
      <c r="H237" s="207">
        <f>H239</f>
        <v>3376.2</v>
      </c>
      <c r="I237" s="207">
        <f>I239</f>
        <v>3376.2</v>
      </c>
      <c r="J237" s="203">
        <f t="shared" si="22"/>
        <v>1</v>
      </c>
    </row>
    <row r="238" spans="1:10" ht="15.75" hidden="1">
      <c r="A238" s="208"/>
      <c r="B238" s="209" t="s">
        <v>11</v>
      </c>
      <c r="C238" s="210">
        <v>909</v>
      </c>
      <c r="D238" s="206" t="s">
        <v>242</v>
      </c>
      <c r="E238" s="206" t="s">
        <v>493</v>
      </c>
      <c r="F238" s="206" t="s">
        <v>149</v>
      </c>
      <c r="G238" s="206" t="s">
        <v>108</v>
      </c>
      <c r="H238" s="207">
        <v>0</v>
      </c>
      <c r="I238" s="202">
        <v>0</v>
      </c>
      <c r="J238" s="203" t="e">
        <f t="shared" si="22"/>
        <v>#DIV/0!</v>
      </c>
    </row>
    <row r="239" spans="1:10" ht="15.75">
      <c r="A239" s="208"/>
      <c r="B239" s="209" t="s">
        <v>131</v>
      </c>
      <c r="C239" s="210">
        <v>909</v>
      </c>
      <c r="D239" s="206" t="s">
        <v>242</v>
      </c>
      <c r="E239" s="206" t="s">
        <v>493</v>
      </c>
      <c r="F239" s="206" t="s">
        <v>149</v>
      </c>
      <c r="G239" s="206" t="s">
        <v>107</v>
      </c>
      <c r="H239" s="207">
        <v>3376.2</v>
      </c>
      <c r="I239" s="202">
        <v>3376.2</v>
      </c>
      <c r="J239" s="203">
        <f t="shared" si="22"/>
        <v>1</v>
      </c>
    </row>
    <row r="240" spans="1:10" ht="15.75">
      <c r="A240" s="242" t="s">
        <v>161</v>
      </c>
      <c r="B240" s="243" t="s">
        <v>72</v>
      </c>
      <c r="C240" s="244">
        <v>909</v>
      </c>
      <c r="D240" s="245" t="s">
        <v>73</v>
      </c>
      <c r="E240" s="245"/>
      <c r="F240" s="245"/>
      <c r="G240" s="245"/>
      <c r="H240" s="231">
        <f aca="true" t="shared" si="28" ref="H240:I245">H241</f>
        <v>1327.1625</v>
      </c>
      <c r="I240" s="231">
        <f t="shared" si="28"/>
        <v>1327.1625</v>
      </c>
      <c r="J240" s="233">
        <f t="shared" si="22"/>
        <v>1</v>
      </c>
    </row>
    <row r="241" spans="1:10" ht="15.75">
      <c r="A241" s="242" t="s">
        <v>163</v>
      </c>
      <c r="B241" s="243" t="s">
        <v>34</v>
      </c>
      <c r="C241" s="244">
        <v>909</v>
      </c>
      <c r="D241" s="245" t="s">
        <v>74</v>
      </c>
      <c r="E241" s="245"/>
      <c r="F241" s="245"/>
      <c r="G241" s="245"/>
      <c r="H241" s="231">
        <f t="shared" si="28"/>
        <v>1327.1625</v>
      </c>
      <c r="I241" s="231">
        <f t="shared" si="28"/>
        <v>1327.1625</v>
      </c>
      <c r="J241" s="233">
        <f t="shared" si="22"/>
        <v>1</v>
      </c>
    </row>
    <row r="242" spans="1:10" ht="47.25">
      <c r="A242" s="208"/>
      <c r="B242" s="209" t="s">
        <v>494</v>
      </c>
      <c r="C242" s="210">
        <v>909</v>
      </c>
      <c r="D242" s="206" t="s">
        <v>74</v>
      </c>
      <c r="E242" s="206" t="s">
        <v>495</v>
      </c>
      <c r="F242" s="206"/>
      <c r="G242" s="206"/>
      <c r="H242" s="207">
        <f t="shared" si="28"/>
        <v>1327.1625</v>
      </c>
      <c r="I242" s="207">
        <f t="shared" si="28"/>
        <v>1327.1625</v>
      </c>
      <c r="J242" s="203">
        <f t="shared" si="22"/>
        <v>1</v>
      </c>
    </row>
    <row r="243" spans="1:10" ht="31.5">
      <c r="A243" s="208"/>
      <c r="B243" s="209" t="s">
        <v>285</v>
      </c>
      <c r="C243" s="210">
        <v>909</v>
      </c>
      <c r="D243" s="206" t="s">
        <v>74</v>
      </c>
      <c r="E243" s="206" t="s">
        <v>495</v>
      </c>
      <c r="F243" s="206" t="s">
        <v>173</v>
      </c>
      <c r="G243" s="206"/>
      <c r="H243" s="207">
        <f t="shared" si="28"/>
        <v>1327.1625</v>
      </c>
      <c r="I243" s="207">
        <f t="shared" si="28"/>
        <v>1327.1625</v>
      </c>
      <c r="J243" s="203">
        <f t="shared" si="22"/>
        <v>1</v>
      </c>
    </row>
    <row r="244" spans="1:10" ht="31.5">
      <c r="A244" s="208"/>
      <c r="B244" s="209" t="s">
        <v>358</v>
      </c>
      <c r="C244" s="210">
        <v>909</v>
      </c>
      <c r="D244" s="206" t="s">
        <v>74</v>
      </c>
      <c r="E244" s="206" t="s">
        <v>495</v>
      </c>
      <c r="F244" s="206" t="s">
        <v>361</v>
      </c>
      <c r="G244" s="206"/>
      <c r="H244" s="207">
        <f t="shared" si="28"/>
        <v>1327.1625</v>
      </c>
      <c r="I244" s="207">
        <f t="shared" si="28"/>
        <v>1327.1625</v>
      </c>
      <c r="J244" s="203">
        <f t="shared" si="22"/>
        <v>1</v>
      </c>
    </row>
    <row r="245" spans="1:10" ht="31.5">
      <c r="A245" s="204"/>
      <c r="B245" s="205" t="s">
        <v>154</v>
      </c>
      <c r="C245" s="210">
        <v>909</v>
      </c>
      <c r="D245" s="206" t="s">
        <v>74</v>
      </c>
      <c r="E245" s="206" t="s">
        <v>495</v>
      </c>
      <c r="F245" s="206" t="s">
        <v>149</v>
      </c>
      <c r="G245" s="206"/>
      <c r="H245" s="207">
        <f t="shared" si="28"/>
        <v>1327.1625</v>
      </c>
      <c r="I245" s="207">
        <f t="shared" si="28"/>
        <v>1327.1625</v>
      </c>
      <c r="J245" s="203">
        <f t="shared" si="22"/>
        <v>1</v>
      </c>
    </row>
    <row r="246" spans="1:10" ht="15.75">
      <c r="A246" s="274"/>
      <c r="B246" s="275" t="s">
        <v>131</v>
      </c>
      <c r="C246" s="276">
        <v>909</v>
      </c>
      <c r="D246" s="277" t="s">
        <v>74</v>
      </c>
      <c r="E246" s="277" t="s">
        <v>495</v>
      </c>
      <c r="F246" s="277" t="s">
        <v>149</v>
      </c>
      <c r="G246" s="277" t="s">
        <v>107</v>
      </c>
      <c r="H246" s="278">
        <v>1327.1625</v>
      </c>
      <c r="I246" s="279">
        <v>1327.1625</v>
      </c>
      <c r="J246" s="280">
        <f t="shared" si="22"/>
        <v>1</v>
      </c>
    </row>
    <row r="247" spans="1:10" ht="15.75">
      <c r="A247" s="281" t="s">
        <v>47</v>
      </c>
      <c r="B247" s="282" t="s">
        <v>496</v>
      </c>
      <c r="C247" s="283">
        <v>935</v>
      </c>
      <c r="D247" s="284"/>
      <c r="E247" s="284"/>
      <c r="F247" s="284"/>
      <c r="G247" s="284"/>
      <c r="H247" s="285">
        <f aca="true" t="shared" si="29" ref="H247:I252">H248</f>
        <v>3044.0099</v>
      </c>
      <c r="I247" s="285">
        <f t="shared" si="29"/>
        <v>3044.0099</v>
      </c>
      <c r="J247" s="286">
        <f t="shared" si="22"/>
        <v>1</v>
      </c>
    </row>
    <row r="248" spans="1:10" ht="15.75">
      <c r="A248" s="287" t="s">
        <v>26</v>
      </c>
      <c r="B248" s="288" t="s">
        <v>4</v>
      </c>
      <c r="C248" s="289">
        <v>935</v>
      </c>
      <c r="D248" s="290" t="s">
        <v>155</v>
      </c>
      <c r="E248" s="290"/>
      <c r="F248" s="290"/>
      <c r="G248" s="290"/>
      <c r="H248" s="291">
        <f t="shared" si="29"/>
        <v>3044.0099</v>
      </c>
      <c r="I248" s="291">
        <f t="shared" si="29"/>
        <v>3044.0099</v>
      </c>
      <c r="J248" s="292">
        <f t="shared" si="22"/>
        <v>1</v>
      </c>
    </row>
    <row r="249" spans="1:10" ht="15.75">
      <c r="A249" s="242" t="s">
        <v>514</v>
      </c>
      <c r="B249" s="243" t="s">
        <v>497</v>
      </c>
      <c r="C249" s="244">
        <v>935</v>
      </c>
      <c r="D249" s="245" t="s">
        <v>498</v>
      </c>
      <c r="E249" s="245"/>
      <c r="F249" s="245"/>
      <c r="G249" s="245"/>
      <c r="H249" s="231">
        <f t="shared" si="29"/>
        <v>3044.0099</v>
      </c>
      <c r="I249" s="231">
        <f t="shared" si="29"/>
        <v>3044.0099</v>
      </c>
      <c r="J249" s="233">
        <f t="shared" si="22"/>
        <v>1</v>
      </c>
    </row>
    <row r="250" spans="1:10" ht="31.5">
      <c r="A250" s="208"/>
      <c r="B250" s="209" t="s">
        <v>499</v>
      </c>
      <c r="C250" s="210">
        <v>935</v>
      </c>
      <c r="D250" s="206" t="s">
        <v>498</v>
      </c>
      <c r="E250" s="206" t="s">
        <v>500</v>
      </c>
      <c r="F250" s="206"/>
      <c r="G250" s="206"/>
      <c r="H250" s="207">
        <f t="shared" si="29"/>
        <v>3044.0099</v>
      </c>
      <c r="I250" s="207">
        <f t="shared" si="29"/>
        <v>3044.0099</v>
      </c>
      <c r="J250" s="203">
        <f t="shared" si="22"/>
        <v>1</v>
      </c>
    </row>
    <row r="251" spans="1:10" ht="15.75">
      <c r="A251" s="208"/>
      <c r="B251" s="209" t="s">
        <v>501</v>
      </c>
      <c r="C251" s="210">
        <v>935</v>
      </c>
      <c r="D251" s="206" t="s">
        <v>498</v>
      </c>
      <c r="E251" s="206" t="s">
        <v>500</v>
      </c>
      <c r="F251" s="206" t="s">
        <v>174</v>
      </c>
      <c r="G251" s="206"/>
      <c r="H251" s="207">
        <f t="shared" si="29"/>
        <v>3044.0099</v>
      </c>
      <c r="I251" s="207">
        <f t="shared" si="29"/>
        <v>3044.0099</v>
      </c>
      <c r="J251" s="203">
        <f t="shared" si="22"/>
        <v>1</v>
      </c>
    </row>
    <row r="252" spans="1:10" ht="15.75">
      <c r="A252" s="208"/>
      <c r="B252" s="209" t="s">
        <v>501</v>
      </c>
      <c r="C252" s="210">
        <v>935</v>
      </c>
      <c r="D252" s="206" t="s">
        <v>498</v>
      </c>
      <c r="E252" s="206" t="s">
        <v>500</v>
      </c>
      <c r="F252" s="206" t="s">
        <v>502</v>
      </c>
      <c r="G252" s="206"/>
      <c r="H252" s="207">
        <f t="shared" si="29"/>
        <v>3044.0099</v>
      </c>
      <c r="I252" s="207">
        <f t="shared" si="29"/>
        <v>3044.0099</v>
      </c>
      <c r="J252" s="203">
        <f t="shared" si="22"/>
        <v>1</v>
      </c>
    </row>
    <row r="253" spans="1:10" ht="15.75">
      <c r="A253" s="293"/>
      <c r="B253" s="294" t="s">
        <v>503</v>
      </c>
      <c r="C253" s="295">
        <v>935</v>
      </c>
      <c r="D253" s="296" t="s">
        <v>498</v>
      </c>
      <c r="E253" s="296" t="s">
        <v>500</v>
      </c>
      <c r="F253" s="296" t="s">
        <v>502</v>
      </c>
      <c r="G253" s="296" t="s">
        <v>438</v>
      </c>
      <c r="H253" s="297">
        <v>3044.0099</v>
      </c>
      <c r="I253" s="298">
        <v>3044.0099</v>
      </c>
      <c r="J253" s="299">
        <f t="shared" si="22"/>
        <v>1</v>
      </c>
    </row>
    <row r="254" spans="1:10" ht="15.75">
      <c r="A254" s="300"/>
      <c r="B254" s="419" t="s">
        <v>504</v>
      </c>
      <c r="C254" s="419"/>
      <c r="D254" s="419"/>
      <c r="E254" s="419"/>
      <c r="F254" s="419"/>
      <c r="G254" s="419"/>
      <c r="H254" s="301">
        <f>H247+H50+H9</f>
        <v>83021.28226000002</v>
      </c>
      <c r="I254" s="301">
        <f>I247+I50+I9</f>
        <v>82499.01661000002</v>
      </c>
      <c r="J254" s="302">
        <f t="shared" si="22"/>
        <v>0.9937092557982373</v>
      </c>
    </row>
  </sheetData>
  <sheetProtection/>
  <mergeCells count="3">
    <mergeCell ref="B5:J5"/>
    <mergeCell ref="B6:H6"/>
    <mergeCell ref="B254:G254"/>
  </mergeCell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90" zoomScaleSheetLayoutView="90" workbookViewId="0" topLeftCell="A4">
      <selection activeCell="P28" sqref="P28"/>
    </sheetView>
  </sheetViews>
  <sheetFormatPr defaultColWidth="9.00390625" defaultRowHeight="12.75"/>
  <cols>
    <col min="1" max="1" width="5.125" style="312" customWidth="1"/>
    <col min="2" max="2" width="38.375" style="0" customWidth="1"/>
    <col min="3" max="3" width="5.875" style="0" customWidth="1"/>
    <col min="4" max="4" width="12.00390625" style="312" customWidth="1"/>
    <col min="5" max="5" width="12.25390625" style="312" customWidth="1"/>
    <col min="6" max="6" width="8.625" style="312" customWidth="1"/>
    <col min="7" max="7" width="10.75390625" style="312" customWidth="1"/>
  </cols>
  <sheetData>
    <row r="1" spans="1:7" ht="12.75">
      <c r="A1" s="310"/>
      <c r="B1" s="23"/>
      <c r="C1" s="23"/>
      <c r="D1" s="97"/>
      <c r="E1" s="98"/>
      <c r="F1" s="426" t="s">
        <v>310</v>
      </c>
      <c r="G1" s="427"/>
    </row>
    <row r="2" spans="1:7" ht="15" customHeight="1">
      <c r="A2" s="310"/>
      <c r="B2" s="23"/>
      <c r="C2" s="23"/>
      <c r="D2" s="97"/>
      <c r="E2" s="427" t="s">
        <v>311</v>
      </c>
      <c r="F2" s="427"/>
      <c r="G2" s="427"/>
    </row>
    <row r="3" spans="1:7" ht="15" customHeight="1">
      <c r="A3" s="310"/>
      <c r="B3" s="23"/>
      <c r="C3" s="23"/>
      <c r="D3" s="97"/>
      <c r="E3" s="430" t="s">
        <v>537</v>
      </c>
      <c r="F3" s="430"/>
      <c r="G3" s="430"/>
    </row>
    <row r="4" spans="1:7" ht="39" customHeight="1">
      <c r="A4" s="428" t="s">
        <v>530</v>
      </c>
      <c r="B4" s="428"/>
      <c r="C4" s="428"/>
      <c r="D4" s="428"/>
      <c r="E4" s="428"/>
      <c r="F4" s="428"/>
      <c r="G4" s="428"/>
    </row>
    <row r="5" spans="1:7" ht="21" customHeight="1">
      <c r="A5" s="311"/>
      <c r="B5" s="99"/>
      <c r="C5" s="99"/>
      <c r="D5" s="311"/>
      <c r="E5" s="311"/>
      <c r="F5" s="429" t="s">
        <v>402</v>
      </c>
      <c r="G5" s="429"/>
    </row>
    <row r="6" spans="1:7" s="314" customFormat="1" ht="49.5" customHeight="1">
      <c r="A6" s="315" t="s">
        <v>312</v>
      </c>
      <c r="B6" s="316" t="s">
        <v>313</v>
      </c>
      <c r="C6" s="317" t="s">
        <v>331</v>
      </c>
      <c r="D6" s="318" t="s">
        <v>403</v>
      </c>
      <c r="E6" s="317" t="s">
        <v>404</v>
      </c>
      <c r="F6" s="319" t="s">
        <v>314</v>
      </c>
      <c r="G6" s="317" t="s">
        <v>300</v>
      </c>
    </row>
    <row r="7" spans="1:7" s="314" customFormat="1" ht="14.25" customHeight="1">
      <c r="A7" s="346" t="s">
        <v>43</v>
      </c>
      <c r="B7" s="313">
        <v>2</v>
      </c>
      <c r="C7" s="313">
        <v>3</v>
      </c>
      <c r="D7" s="313">
        <v>4</v>
      </c>
      <c r="E7" s="313">
        <v>5</v>
      </c>
      <c r="F7" s="313">
        <v>6</v>
      </c>
      <c r="G7" s="313">
        <v>7</v>
      </c>
    </row>
    <row r="8" spans="1:7" ht="15" customHeight="1">
      <c r="A8" s="342" t="s">
        <v>43</v>
      </c>
      <c r="B8" s="347" t="s">
        <v>4</v>
      </c>
      <c r="C8" s="372" t="s">
        <v>155</v>
      </c>
      <c r="D8" s="343">
        <f>D9+D10+D11+D12+D13+D14</f>
        <v>26162.338190000002</v>
      </c>
      <c r="E8" s="343">
        <f>E9+E10+E11+E12+E13+E14</f>
        <v>25729.51002</v>
      </c>
      <c r="F8" s="344">
        <f>E8/D8*100%</f>
        <v>0.9834560593607249</v>
      </c>
      <c r="G8" s="345">
        <f>G9+G10+G11+G13</f>
        <v>432.8281700000007</v>
      </c>
    </row>
    <row r="9" spans="1:7" ht="38.25" customHeight="1">
      <c r="A9" s="326" t="s">
        <v>5</v>
      </c>
      <c r="B9" s="348" t="s">
        <v>255</v>
      </c>
      <c r="C9" s="373" t="s">
        <v>59</v>
      </c>
      <c r="D9" s="327">
        <v>1288.6</v>
      </c>
      <c r="E9" s="327">
        <v>1288.4369299999998</v>
      </c>
      <c r="F9" s="328">
        <f>E9/D9*100%</f>
        <v>0.9998734518081639</v>
      </c>
      <c r="G9" s="329">
        <f>D9-E9</f>
        <v>0.16307000000006155</v>
      </c>
    </row>
    <row r="10" spans="1:7" ht="49.5" customHeight="1">
      <c r="A10" s="330" t="s">
        <v>13</v>
      </c>
      <c r="B10" s="349" t="s">
        <v>244</v>
      </c>
      <c r="C10" s="374" t="s">
        <v>6</v>
      </c>
      <c r="D10" s="331">
        <v>2521.5</v>
      </c>
      <c r="E10" s="327">
        <v>2228.9619</v>
      </c>
      <c r="F10" s="328">
        <f aca="true" t="shared" si="0" ref="F10:F36">E10/D10*100%</f>
        <v>0.8839825104104698</v>
      </c>
      <c r="G10" s="329">
        <f>D10-E10</f>
        <v>292.5381000000002</v>
      </c>
    </row>
    <row r="11" spans="1:7" ht="63.75" customHeight="1">
      <c r="A11" s="330" t="s">
        <v>60</v>
      </c>
      <c r="B11" s="349" t="s">
        <v>315</v>
      </c>
      <c r="C11" s="374" t="s">
        <v>14</v>
      </c>
      <c r="D11" s="331">
        <f>'Пр.1Расходы'!H48</f>
        <v>19241.028290000002</v>
      </c>
      <c r="E11" s="327">
        <f>'Пр.1Расходы'!I48</f>
        <v>19160.90129</v>
      </c>
      <c r="F11" s="328">
        <f t="shared" si="0"/>
        <v>0.9958356175775884</v>
      </c>
      <c r="G11" s="329">
        <f>D11-E11</f>
        <v>80.12700000000041</v>
      </c>
    </row>
    <row r="12" spans="1:7" ht="27" customHeight="1">
      <c r="A12" s="330" t="s">
        <v>316</v>
      </c>
      <c r="B12" s="349" t="s">
        <v>497</v>
      </c>
      <c r="C12" s="374" t="s">
        <v>498</v>
      </c>
      <c r="D12" s="331">
        <f>'Пр.1Расходы'!H245</f>
        <v>3044.0099</v>
      </c>
      <c r="E12" s="327">
        <f>'Пр.1Расходы'!I244</f>
        <v>3044.0099</v>
      </c>
      <c r="F12" s="328">
        <f t="shared" si="0"/>
        <v>1</v>
      </c>
      <c r="G12" s="329">
        <f>D12-E12</f>
        <v>0</v>
      </c>
    </row>
    <row r="13" spans="1:7" ht="12.75">
      <c r="A13" s="330" t="s">
        <v>531</v>
      </c>
      <c r="B13" s="349" t="s">
        <v>18</v>
      </c>
      <c r="C13" s="374" t="s">
        <v>119</v>
      </c>
      <c r="D13" s="331">
        <v>60</v>
      </c>
      <c r="E13" s="327">
        <v>0</v>
      </c>
      <c r="F13" s="328">
        <f t="shared" si="0"/>
        <v>0</v>
      </c>
      <c r="G13" s="329">
        <f aca="true" t="shared" si="1" ref="G13:G36">D13-E13</f>
        <v>60</v>
      </c>
    </row>
    <row r="14" spans="1:7" ht="14.25" customHeight="1">
      <c r="A14" s="330" t="s">
        <v>533</v>
      </c>
      <c r="B14" s="349" t="s">
        <v>534</v>
      </c>
      <c r="C14" s="374" t="s">
        <v>447</v>
      </c>
      <c r="D14" s="331">
        <f>'Пр.1Расходы'!H106</f>
        <v>7.2</v>
      </c>
      <c r="E14" s="327">
        <v>7.2</v>
      </c>
      <c r="F14" s="328">
        <f>E14/D14*100%</f>
        <v>1</v>
      </c>
      <c r="G14" s="329">
        <f>D14-E14</f>
        <v>0</v>
      </c>
    </row>
    <row r="15" spans="1:7" ht="29.25" customHeight="1">
      <c r="A15" s="332" t="s">
        <v>46</v>
      </c>
      <c r="B15" s="350" t="s">
        <v>19</v>
      </c>
      <c r="C15" s="375" t="s">
        <v>20</v>
      </c>
      <c r="D15" s="333">
        <f>D16</f>
        <v>29</v>
      </c>
      <c r="E15" s="334">
        <f>E16</f>
        <v>29</v>
      </c>
      <c r="F15" s="335">
        <f t="shared" si="0"/>
        <v>1</v>
      </c>
      <c r="G15" s="336">
        <f t="shared" si="1"/>
        <v>0</v>
      </c>
    </row>
    <row r="16" spans="1:7" ht="42.75" customHeight="1">
      <c r="A16" s="330" t="s">
        <v>21</v>
      </c>
      <c r="B16" s="349" t="s">
        <v>317</v>
      </c>
      <c r="C16" s="374" t="s">
        <v>22</v>
      </c>
      <c r="D16" s="331">
        <f>'Пр.1Расходы'!H113</f>
        <v>29</v>
      </c>
      <c r="E16" s="327">
        <f>'Пр.1Расходы'!I113</f>
        <v>29</v>
      </c>
      <c r="F16" s="328">
        <f t="shared" si="0"/>
        <v>1</v>
      </c>
      <c r="G16" s="329">
        <f t="shared" si="1"/>
        <v>0</v>
      </c>
    </row>
    <row r="17" spans="1:7" ht="15" customHeight="1">
      <c r="A17" s="332" t="s">
        <v>47</v>
      </c>
      <c r="B17" s="350" t="s">
        <v>286</v>
      </c>
      <c r="C17" s="375" t="s">
        <v>287</v>
      </c>
      <c r="D17" s="333">
        <f>D18</f>
        <v>192.4</v>
      </c>
      <c r="E17" s="334">
        <f>E18</f>
        <v>192.39176</v>
      </c>
      <c r="F17" s="335">
        <f t="shared" si="0"/>
        <v>0.9999571725571725</v>
      </c>
      <c r="G17" s="336">
        <f t="shared" si="1"/>
        <v>0.008240000000000691</v>
      </c>
    </row>
    <row r="18" spans="1:7" ht="12.75">
      <c r="A18" s="330" t="s">
        <v>26</v>
      </c>
      <c r="B18" s="349" t="s">
        <v>288</v>
      </c>
      <c r="C18" s="374" t="s">
        <v>289</v>
      </c>
      <c r="D18" s="331">
        <f>'Пр.1Расходы'!H120</f>
        <v>192.4</v>
      </c>
      <c r="E18" s="327">
        <f>'Пр.1Расходы'!I120</f>
        <v>192.39176</v>
      </c>
      <c r="F18" s="328">
        <f t="shared" si="0"/>
        <v>0.9999571725571725</v>
      </c>
      <c r="G18" s="329">
        <f t="shared" si="1"/>
        <v>0.008240000000000691</v>
      </c>
    </row>
    <row r="19" spans="1:7" ht="15" customHeight="1">
      <c r="A19" s="332" t="s">
        <v>263</v>
      </c>
      <c r="B19" s="350" t="s">
        <v>24</v>
      </c>
      <c r="C19" s="375" t="s">
        <v>25</v>
      </c>
      <c r="D19" s="333">
        <f>D20</f>
        <v>26135.81071</v>
      </c>
      <c r="E19" s="334">
        <f>E20</f>
        <v>26069.268030000003</v>
      </c>
      <c r="F19" s="335">
        <f t="shared" si="0"/>
        <v>0.9974539653375076</v>
      </c>
      <c r="G19" s="336">
        <f t="shared" si="1"/>
        <v>66.54267999999865</v>
      </c>
    </row>
    <row r="20" spans="1:7" ht="12.75">
      <c r="A20" s="330" t="s">
        <v>264</v>
      </c>
      <c r="B20" s="349" t="s">
        <v>27</v>
      </c>
      <c r="C20" s="374" t="s">
        <v>28</v>
      </c>
      <c r="D20" s="331">
        <f>'Пр.1Расходы'!H127</f>
        <v>26135.81071</v>
      </c>
      <c r="E20" s="327">
        <f>'Пр.1Расходы'!I127</f>
        <v>26069.268030000003</v>
      </c>
      <c r="F20" s="328">
        <f t="shared" si="0"/>
        <v>0.9974539653375076</v>
      </c>
      <c r="G20" s="329">
        <f t="shared" si="1"/>
        <v>66.54267999999865</v>
      </c>
    </row>
    <row r="21" spans="1:7" ht="15" customHeight="1">
      <c r="A21" s="332" t="s">
        <v>265</v>
      </c>
      <c r="B21" s="350" t="s">
        <v>291</v>
      </c>
      <c r="C21" s="375" t="s">
        <v>292</v>
      </c>
      <c r="D21" s="333">
        <f>D22</f>
        <v>87.6</v>
      </c>
      <c r="E21" s="334">
        <f>E22</f>
        <v>87.6</v>
      </c>
      <c r="F21" s="335">
        <f t="shared" si="0"/>
        <v>1</v>
      </c>
      <c r="G21" s="336">
        <f t="shared" si="1"/>
        <v>0</v>
      </c>
    </row>
    <row r="22" spans="1:7" ht="17.25" customHeight="1">
      <c r="A22" s="330" t="s">
        <v>266</v>
      </c>
      <c r="B22" s="349" t="s">
        <v>319</v>
      </c>
      <c r="C22" s="374" t="s">
        <v>293</v>
      </c>
      <c r="D22" s="331">
        <f>'Пр.1Расходы'!H138</f>
        <v>87.6</v>
      </c>
      <c r="E22" s="327">
        <f>'Пр.1Расходы'!I138</f>
        <v>87.6</v>
      </c>
      <c r="F22" s="328">
        <f t="shared" si="0"/>
        <v>1</v>
      </c>
      <c r="G22" s="329">
        <f t="shared" si="1"/>
        <v>0</v>
      </c>
    </row>
    <row r="23" spans="1:7" ht="15" customHeight="1">
      <c r="A23" s="332" t="s">
        <v>272</v>
      </c>
      <c r="B23" s="350" t="s">
        <v>29</v>
      </c>
      <c r="C23" s="375" t="s">
        <v>30</v>
      </c>
      <c r="D23" s="333">
        <f>SUM(D24:D26)</f>
        <v>1892.3127</v>
      </c>
      <c r="E23" s="333">
        <f>SUM(E24:E26)</f>
        <v>1892.3127</v>
      </c>
      <c r="F23" s="335">
        <f t="shared" si="0"/>
        <v>1</v>
      </c>
      <c r="G23" s="336">
        <f t="shared" si="1"/>
        <v>0</v>
      </c>
    </row>
    <row r="24" spans="1:7" ht="24.75" customHeight="1">
      <c r="A24" s="330" t="s">
        <v>273</v>
      </c>
      <c r="B24" s="349" t="s">
        <v>153</v>
      </c>
      <c r="C24" s="376" t="s">
        <v>152</v>
      </c>
      <c r="D24" s="331">
        <f>'Пр.1Расходы'!H144</f>
        <v>30.495</v>
      </c>
      <c r="E24" s="327">
        <f>'Пр.1Расходы'!I144</f>
        <v>30.495</v>
      </c>
      <c r="F24" s="328">
        <f t="shared" si="0"/>
        <v>1</v>
      </c>
      <c r="G24" s="329">
        <f t="shared" si="1"/>
        <v>0</v>
      </c>
    </row>
    <row r="25" spans="1:7" ht="12.75">
      <c r="A25" s="330" t="s">
        <v>279</v>
      </c>
      <c r="B25" s="349" t="s">
        <v>320</v>
      </c>
      <c r="C25" s="374" t="s">
        <v>31</v>
      </c>
      <c r="D25" s="331">
        <f>'Пр.1Расходы'!H150</f>
        <v>1155</v>
      </c>
      <c r="E25" s="327">
        <f>'Пр.1Расходы'!I150</f>
        <v>1155</v>
      </c>
      <c r="F25" s="328">
        <f t="shared" si="0"/>
        <v>1</v>
      </c>
      <c r="G25" s="329">
        <f t="shared" si="1"/>
        <v>0</v>
      </c>
    </row>
    <row r="26" spans="1:7" ht="13.5" customHeight="1">
      <c r="A26" s="330" t="s">
        <v>321</v>
      </c>
      <c r="B26" s="349" t="s">
        <v>296</v>
      </c>
      <c r="C26" s="374" t="s">
        <v>298</v>
      </c>
      <c r="D26" s="331">
        <f>'Пр.1Расходы'!H156</f>
        <v>706.8177000000001</v>
      </c>
      <c r="E26" s="327">
        <f>'Пр.1Расходы'!I156</f>
        <v>706.8177000000001</v>
      </c>
      <c r="F26" s="328">
        <f t="shared" si="0"/>
        <v>1</v>
      </c>
      <c r="G26" s="329">
        <f t="shared" si="1"/>
        <v>0</v>
      </c>
    </row>
    <row r="27" spans="1:7" ht="15" customHeight="1">
      <c r="A27" s="332" t="s">
        <v>322</v>
      </c>
      <c r="B27" s="350" t="s">
        <v>323</v>
      </c>
      <c r="C27" s="375" t="s">
        <v>32</v>
      </c>
      <c r="D27" s="333">
        <f>D28</f>
        <v>13517.325399999998</v>
      </c>
      <c r="E27" s="334">
        <f>E28</f>
        <v>13506.936850000002</v>
      </c>
      <c r="F27" s="335">
        <f t="shared" si="0"/>
        <v>0.9992314640883029</v>
      </c>
      <c r="G27" s="336">
        <f t="shared" si="1"/>
        <v>10.38854999999603</v>
      </c>
    </row>
    <row r="28" spans="1:7" ht="12.75">
      <c r="A28" s="330" t="s">
        <v>324</v>
      </c>
      <c r="B28" s="349" t="s">
        <v>325</v>
      </c>
      <c r="C28" s="374" t="s">
        <v>33</v>
      </c>
      <c r="D28" s="331">
        <f>'Пр.1Расходы'!H188</f>
        <v>13517.325399999998</v>
      </c>
      <c r="E28" s="327">
        <f>'Пр.1Расходы'!I188</f>
        <v>13506.936850000002</v>
      </c>
      <c r="F28" s="328">
        <f t="shared" si="0"/>
        <v>0.9992314640883029</v>
      </c>
      <c r="G28" s="329">
        <f t="shared" si="1"/>
        <v>10.38854999999603</v>
      </c>
    </row>
    <row r="29" spans="1:7" ht="15" customHeight="1">
      <c r="A29" s="332" t="s">
        <v>326</v>
      </c>
      <c r="B29" s="350" t="s">
        <v>36</v>
      </c>
      <c r="C29" s="377" t="s">
        <v>37</v>
      </c>
      <c r="D29" s="333">
        <f>D30+D31</f>
        <v>10301.13276</v>
      </c>
      <c r="E29" s="333">
        <f>E30+E31</f>
        <v>10288.63475</v>
      </c>
      <c r="F29" s="335">
        <f t="shared" si="0"/>
        <v>0.9987867344018192</v>
      </c>
      <c r="G29" s="336">
        <f t="shared" si="1"/>
        <v>12.498010000001159</v>
      </c>
    </row>
    <row r="30" spans="1:7" s="61" customFormat="1" ht="15" customHeight="1">
      <c r="A30" s="330" t="s">
        <v>327</v>
      </c>
      <c r="B30" s="349" t="s">
        <v>532</v>
      </c>
      <c r="C30" s="376" t="s">
        <v>486</v>
      </c>
      <c r="D30" s="331">
        <f>'Пр.1Расходы'!H211</f>
        <v>1626.93276</v>
      </c>
      <c r="E30" s="327">
        <f>'Пр.1Расходы'!I211</f>
        <v>1626.93276</v>
      </c>
      <c r="F30" s="328">
        <f>E30/D30*100%</f>
        <v>1</v>
      </c>
      <c r="G30" s="329">
        <f>D30-E30</f>
        <v>0</v>
      </c>
    </row>
    <row r="31" spans="1:7" ht="12.75">
      <c r="A31" s="330" t="s">
        <v>513</v>
      </c>
      <c r="B31" s="349" t="s">
        <v>38</v>
      </c>
      <c r="C31" s="374" t="s">
        <v>39</v>
      </c>
      <c r="D31" s="331">
        <f>'Пр.1Расходы'!H217</f>
        <v>8674.2</v>
      </c>
      <c r="E31" s="327">
        <f>'Пр.1Расходы'!I217</f>
        <v>8661.70199</v>
      </c>
      <c r="F31" s="328">
        <f t="shared" si="0"/>
        <v>0.9985591743330796</v>
      </c>
      <c r="G31" s="329">
        <f t="shared" si="1"/>
        <v>12.498010000001159</v>
      </c>
    </row>
    <row r="32" spans="1:7" ht="15" customHeight="1">
      <c r="A32" s="332" t="s">
        <v>110</v>
      </c>
      <c r="B32" s="350" t="s">
        <v>35</v>
      </c>
      <c r="C32" s="375" t="s">
        <v>75</v>
      </c>
      <c r="D32" s="333">
        <f>D33</f>
        <v>3376.2</v>
      </c>
      <c r="E32" s="334">
        <f>E33</f>
        <v>3376.2</v>
      </c>
      <c r="F32" s="335">
        <f t="shared" si="0"/>
        <v>1</v>
      </c>
      <c r="G32" s="336">
        <f t="shared" si="1"/>
        <v>0</v>
      </c>
    </row>
    <row r="33" spans="1:7" ht="12.75">
      <c r="A33" s="330" t="s">
        <v>329</v>
      </c>
      <c r="B33" s="349" t="s">
        <v>243</v>
      </c>
      <c r="C33" s="374" t="s">
        <v>242</v>
      </c>
      <c r="D33" s="331">
        <f>'Пр.1Расходы'!H229</f>
        <v>3376.2</v>
      </c>
      <c r="E33" s="327">
        <f>'Пр.1Расходы'!I229</f>
        <v>3376.2</v>
      </c>
      <c r="F33" s="328">
        <f t="shared" si="0"/>
        <v>1</v>
      </c>
      <c r="G33" s="329">
        <f t="shared" si="1"/>
        <v>0</v>
      </c>
    </row>
    <row r="34" spans="1:7" ht="15" customHeight="1">
      <c r="A34" s="332" t="s">
        <v>114</v>
      </c>
      <c r="B34" s="350" t="s">
        <v>72</v>
      </c>
      <c r="C34" s="375" t="s">
        <v>73</v>
      </c>
      <c r="D34" s="333">
        <f>D35</f>
        <v>1327.1625</v>
      </c>
      <c r="E34" s="334">
        <f>E35</f>
        <v>1327.1625</v>
      </c>
      <c r="F34" s="328">
        <f t="shared" si="0"/>
        <v>1</v>
      </c>
      <c r="G34" s="329">
        <f t="shared" si="1"/>
        <v>0</v>
      </c>
    </row>
    <row r="35" spans="1:7" ht="13.5" customHeight="1">
      <c r="A35" s="337" t="s">
        <v>115</v>
      </c>
      <c r="B35" s="351" t="s">
        <v>34</v>
      </c>
      <c r="C35" s="378" t="s">
        <v>74</v>
      </c>
      <c r="D35" s="338">
        <f>'Пр.1Расходы'!H237</f>
        <v>1327.1625</v>
      </c>
      <c r="E35" s="339">
        <f>'Пр.1Расходы'!I237</f>
        <v>1327.1625</v>
      </c>
      <c r="F35" s="340">
        <f t="shared" si="0"/>
        <v>1</v>
      </c>
      <c r="G35" s="341">
        <f t="shared" si="1"/>
        <v>0</v>
      </c>
    </row>
    <row r="36" spans="1:7" ht="15" customHeight="1">
      <c r="A36" s="320"/>
      <c r="B36" s="321" t="s">
        <v>330</v>
      </c>
      <c r="C36" s="322"/>
      <c r="D36" s="323">
        <f>D34+D32+D29+D27+D23+D19+D15+D8+D17+D21</f>
        <v>83021.28226</v>
      </c>
      <c r="E36" s="323">
        <f>E34+E32+E29+E27+E23+E19+E15+E8+E17+E21</f>
        <v>82499.01661</v>
      </c>
      <c r="F36" s="324">
        <f t="shared" si="0"/>
        <v>0.9937092557982373</v>
      </c>
      <c r="G36" s="325">
        <f t="shared" si="1"/>
        <v>522.2656500000012</v>
      </c>
    </row>
    <row r="40" ht="12.75">
      <c r="D40" s="352"/>
    </row>
  </sheetData>
  <sheetProtection/>
  <mergeCells count="5">
    <mergeCell ref="F1:G1"/>
    <mergeCell ref="E2:G2"/>
    <mergeCell ref="A4:G4"/>
    <mergeCell ref="F5:G5"/>
    <mergeCell ref="E3:G3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view="pageBreakPreview" zoomScaleSheetLayoutView="100" zoomScalePageLayoutView="0" workbookViewId="0" topLeftCell="A2">
      <selection activeCell="O17" sqref="O17"/>
    </sheetView>
  </sheetViews>
  <sheetFormatPr defaultColWidth="9.00390625" defaultRowHeight="12.75"/>
  <cols>
    <col min="1" max="1" width="25.375" style="0" customWidth="1"/>
    <col min="2" max="2" width="62.125" style="0" customWidth="1"/>
    <col min="3" max="4" width="15.25390625" style="0" customWidth="1"/>
  </cols>
  <sheetData>
    <row r="1" ht="5.25" customHeight="1" hidden="1"/>
    <row r="2" spans="1:5" ht="17.25" customHeight="1">
      <c r="A2" s="76"/>
      <c r="B2" s="415" t="s">
        <v>366</v>
      </c>
      <c r="C2" s="416"/>
      <c r="D2" s="416"/>
      <c r="E2" s="69"/>
    </row>
    <row r="3" spans="1:5" ht="15" customHeight="1">
      <c r="A3" s="76"/>
      <c r="B3" s="415" t="s">
        <v>216</v>
      </c>
      <c r="C3" s="416"/>
      <c r="D3" s="416"/>
      <c r="E3" s="69"/>
    </row>
    <row r="4" spans="1:5" ht="14.25" customHeight="1">
      <c r="A4" s="76"/>
      <c r="B4" s="415" t="s">
        <v>537</v>
      </c>
      <c r="C4" s="416"/>
      <c r="D4" s="416"/>
      <c r="E4" s="69"/>
    </row>
    <row r="5" spans="1:4" ht="51" customHeight="1">
      <c r="A5" s="431" t="s">
        <v>540</v>
      </c>
      <c r="B5" s="432"/>
      <c r="C5" s="432"/>
      <c r="D5" s="432"/>
    </row>
    <row r="6" spans="1:4" s="82" customFormat="1" ht="17.25" customHeight="1">
      <c r="A6" s="23"/>
      <c r="B6" s="100"/>
      <c r="C6" s="101"/>
      <c r="D6" s="101" t="s">
        <v>541</v>
      </c>
    </row>
    <row r="7" spans="1:4" s="61" customFormat="1" ht="37.5" customHeight="1">
      <c r="A7" s="371" t="s">
        <v>55</v>
      </c>
      <c r="B7" s="371" t="s">
        <v>1</v>
      </c>
      <c r="C7" s="47" t="s">
        <v>380</v>
      </c>
      <c r="D7" s="47" t="s">
        <v>379</v>
      </c>
    </row>
    <row r="8" spans="1:4" ht="21" customHeight="1">
      <c r="A8" s="102" t="s">
        <v>367</v>
      </c>
      <c r="B8" s="103" t="s">
        <v>368</v>
      </c>
      <c r="C8" s="106">
        <f>C9</f>
        <v>-10370.40254000001</v>
      </c>
      <c r="D8" s="106">
        <f>D9</f>
        <v>-8479.064940000011</v>
      </c>
    </row>
    <row r="9" spans="1:4" ht="21" customHeight="1">
      <c r="A9" s="102" t="s">
        <v>221</v>
      </c>
      <c r="B9" s="103" t="s">
        <v>222</v>
      </c>
      <c r="C9" s="106">
        <f>C12-C15</f>
        <v>-10370.40254000001</v>
      </c>
      <c r="D9" s="106">
        <f>D12-D15</f>
        <v>-8479.064940000011</v>
      </c>
    </row>
    <row r="10" spans="1:4" ht="21" customHeight="1">
      <c r="A10" s="102" t="s">
        <v>369</v>
      </c>
      <c r="B10" s="103" t="s">
        <v>370</v>
      </c>
      <c r="C10" s="107">
        <f>C11</f>
        <v>72650.87972</v>
      </c>
      <c r="D10" s="107">
        <f>D11</f>
        <v>74019.95167</v>
      </c>
    </row>
    <row r="11" spans="1:4" ht="30" customHeight="1">
      <c r="A11" s="104" t="s">
        <v>371</v>
      </c>
      <c r="B11" s="105" t="s">
        <v>219</v>
      </c>
      <c r="C11" s="107">
        <f>C12</f>
        <v>72650.87972</v>
      </c>
      <c r="D11" s="107">
        <f>D12</f>
        <v>74019.95167</v>
      </c>
    </row>
    <row r="12" spans="1:4" ht="30" customHeight="1">
      <c r="A12" s="104" t="s">
        <v>372</v>
      </c>
      <c r="B12" s="105" t="s">
        <v>373</v>
      </c>
      <c r="C12" s="107">
        <v>72650.87972</v>
      </c>
      <c r="D12" s="107">
        <v>74019.95167</v>
      </c>
    </row>
    <row r="13" spans="1:4" ht="21" customHeight="1">
      <c r="A13" s="102" t="s">
        <v>374</v>
      </c>
      <c r="B13" s="103" t="s">
        <v>375</v>
      </c>
      <c r="C13" s="107">
        <f>C14</f>
        <v>83021.28226</v>
      </c>
      <c r="D13" s="107">
        <f>D14</f>
        <v>82499.01661</v>
      </c>
    </row>
    <row r="14" spans="1:4" ht="30" customHeight="1">
      <c r="A14" s="104" t="s">
        <v>376</v>
      </c>
      <c r="B14" s="105" t="s">
        <v>377</v>
      </c>
      <c r="C14" s="107">
        <f>C15</f>
        <v>83021.28226</v>
      </c>
      <c r="D14" s="107">
        <f>D15</f>
        <v>82499.01661</v>
      </c>
    </row>
    <row r="15" spans="1:4" ht="30" customHeight="1">
      <c r="A15" s="104" t="s">
        <v>378</v>
      </c>
      <c r="B15" s="105" t="s">
        <v>377</v>
      </c>
      <c r="C15" s="107">
        <v>83021.28226</v>
      </c>
      <c r="D15" s="107">
        <v>82499.01661</v>
      </c>
    </row>
    <row r="17" spans="1:4" ht="15">
      <c r="A17" s="412"/>
      <c r="B17" s="412"/>
      <c r="C17" s="412"/>
      <c r="D17" s="412"/>
    </row>
  </sheetData>
  <sheetProtection/>
  <mergeCells count="5">
    <mergeCell ref="A17:D17"/>
    <mergeCell ref="A5:D5"/>
    <mergeCell ref="B2:D2"/>
    <mergeCell ref="B3:D3"/>
    <mergeCell ref="B4:D4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"/>
  <sheetViews>
    <sheetView view="pageBreakPreview" zoomScaleSheetLayoutView="100" zoomScalePageLayoutView="0" workbookViewId="0" topLeftCell="A2">
      <selection activeCell="N28" sqref="N28"/>
    </sheetView>
  </sheetViews>
  <sheetFormatPr defaultColWidth="9.00390625" defaultRowHeight="12.75"/>
  <cols>
    <col min="1" max="1" width="7.375" style="0" customWidth="1"/>
    <col min="2" max="2" width="18.25390625" style="0" customWidth="1"/>
    <col min="5" max="5" width="11.25390625" style="0" customWidth="1"/>
    <col min="6" max="9" width="7.875" style="0" customWidth="1"/>
    <col min="10" max="10" width="15.00390625" style="0" customWidth="1"/>
  </cols>
  <sheetData>
    <row r="1" ht="5.25" customHeight="1" hidden="1"/>
    <row r="2" spans="1:11" ht="17.25" customHeight="1">
      <c r="A2" s="76"/>
      <c r="B2" s="76"/>
      <c r="C2" s="76"/>
      <c r="D2" s="76"/>
      <c r="E2" s="76"/>
      <c r="F2" s="76"/>
      <c r="G2" s="76"/>
      <c r="H2" s="415" t="s">
        <v>248</v>
      </c>
      <c r="I2" s="416"/>
      <c r="J2" s="416"/>
      <c r="K2" s="69"/>
    </row>
    <row r="3" spans="1:11" ht="17.25" customHeight="1">
      <c r="A3" s="76"/>
      <c r="B3" s="76"/>
      <c r="C3" s="76"/>
      <c r="D3" s="76"/>
      <c r="E3" s="76"/>
      <c r="F3" s="76"/>
      <c r="G3" s="76"/>
      <c r="H3" s="415" t="s">
        <v>216</v>
      </c>
      <c r="I3" s="416"/>
      <c r="J3" s="416"/>
      <c r="K3" s="69"/>
    </row>
    <row r="4" spans="1:11" ht="20.25" customHeight="1">
      <c r="A4" s="76"/>
      <c r="B4" s="76"/>
      <c r="C4" s="76"/>
      <c r="D4" s="76"/>
      <c r="E4" s="76"/>
      <c r="F4" s="76"/>
      <c r="G4" s="76"/>
      <c r="H4" s="415" t="s">
        <v>537</v>
      </c>
      <c r="I4" s="415"/>
      <c r="J4" s="415"/>
      <c r="K4" s="69"/>
    </row>
    <row r="5" spans="1:10" ht="39.75" customHeight="1">
      <c r="A5" s="431" t="s">
        <v>543</v>
      </c>
      <c r="B5" s="435"/>
      <c r="C5" s="435"/>
      <c r="D5" s="435"/>
      <c r="E5" s="435"/>
      <c r="F5" s="435"/>
      <c r="G5" s="435"/>
      <c r="H5" s="435"/>
      <c r="I5" s="435"/>
      <c r="J5" s="435"/>
    </row>
    <row r="6" spans="1:10" ht="15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s="406" customFormat="1" ht="33" customHeight="1">
      <c r="A7" s="405" t="s">
        <v>0</v>
      </c>
      <c r="B7" s="405" t="s">
        <v>1</v>
      </c>
      <c r="C7" s="437" t="s">
        <v>223</v>
      </c>
      <c r="D7" s="437"/>
      <c r="E7" s="437"/>
      <c r="F7" s="437" t="s">
        <v>380</v>
      </c>
      <c r="G7" s="437"/>
      <c r="H7" s="437" t="s">
        <v>381</v>
      </c>
      <c r="I7" s="437"/>
      <c r="J7" s="405" t="s">
        <v>190</v>
      </c>
    </row>
    <row r="8" spans="1:10" s="61" customFormat="1" ht="51.75" customHeight="1">
      <c r="A8" s="36" t="s">
        <v>224</v>
      </c>
      <c r="B8" s="56" t="s">
        <v>299</v>
      </c>
      <c r="C8" s="438" t="s">
        <v>542</v>
      </c>
      <c r="D8" s="439"/>
      <c r="E8" s="439"/>
      <c r="F8" s="433">
        <v>60000</v>
      </c>
      <c r="G8" s="440"/>
      <c r="H8" s="433">
        <f>H10</f>
        <v>0</v>
      </c>
      <c r="I8" s="434"/>
      <c r="J8" s="96">
        <v>0</v>
      </c>
    </row>
    <row r="9" spans="1:10" ht="14.25" customHeight="1">
      <c r="A9" s="84"/>
      <c r="B9" s="85"/>
      <c r="C9" s="86"/>
      <c r="D9" s="87"/>
      <c r="E9" s="87"/>
      <c r="F9" s="88"/>
      <c r="G9" s="87"/>
      <c r="H9" s="89"/>
      <c r="I9" s="90"/>
      <c r="J9" s="91"/>
    </row>
    <row r="10" spans="1:10" ht="28.5" customHeight="1">
      <c r="A10" s="436" t="s">
        <v>539</v>
      </c>
      <c r="B10" s="436"/>
      <c r="C10" s="436"/>
      <c r="D10" s="436"/>
      <c r="E10" s="436"/>
      <c r="F10" s="436"/>
      <c r="G10" s="436"/>
      <c r="H10" s="436"/>
      <c r="I10" s="436"/>
      <c r="J10" s="436"/>
    </row>
  </sheetData>
  <sheetProtection/>
  <mergeCells count="11">
    <mergeCell ref="F8:G8"/>
    <mergeCell ref="H8:I8"/>
    <mergeCell ref="A5:J5"/>
    <mergeCell ref="H2:J2"/>
    <mergeCell ref="H3:J3"/>
    <mergeCell ref="H4:J4"/>
    <mergeCell ref="A10:J10"/>
    <mergeCell ref="C7:E7"/>
    <mergeCell ref="C8:E8"/>
    <mergeCell ref="F7:G7"/>
    <mergeCell ref="H7:I7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4"/>
  <sheetViews>
    <sheetView view="pageBreakPreview" zoomScaleSheetLayoutView="100" zoomScalePageLayoutView="0" workbookViewId="0" topLeftCell="A7">
      <selection activeCell="Q25" sqref="Q25"/>
    </sheetView>
  </sheetViews>
  <sheetFormatPr defaultColWidth="9.00390625" defaultRowHeight="12.75"/>
  <cols>
    <col min="1" max="1" width="16.25390625" style="53" customWidth="1"/>
    <col min="2" max="2" width="21.625" style="53" customWidth="1"/>
    <col min="3" max="3" width="11.25390625" style="53" customWidth="1"/>
    <col min="4" max="4" width="11.125" style="53" customWidth="1"/>
    <col min="5" max="5" width="9.125" style="53" customWidth="1"/>
    <col min="6" max="6" width="12.125" style="53" customWidth="1"/>
    <col min="7" max="7" width="12.375" style="53" customWidth="1"/>
  </cols>
  <sheetData>
    <row r="1" spans="5:7" ht="15.75" customHeight="1">
      <c r="E1" s="415" t="s">
        <v>249</v>
      </c>
      <c r="F1" s="416"/>
      <c r="G1" s="416"/>
    </row>
    <row r="2" spans="5:7" ht="15.75" customHeight="1">
      <c r="E2" s="415" t="s">
        <v>216</v>
      </c>
      <c r="F2" s="416"/>
      <c r="G2" s="416"/>
    </row>
    <row r="3" spans="5:7" ht="15.75" customHeight="1">
      <c r="E3" s="415" t="s">
        <v>537</v>
      </c>
      <c r="F3" s="416"/>
      <c r="G3" s="416"/>
    </row>
    <row r="4" spans="5:7" ht="15.75" customHeight="1">
      <c r="E4" s="25"/>
      <c r="F4" s="83"/>
      <c r="G4" s="83"/>
    </row>
    <row r="5" spans="1:7" ht="30.75" customHeight="1">
      <c r="A5" s="421" t="s">
        <v>538</v>
      </c>
      <c r="B5" s="421"/>
      <c r="C5" s="421"/>
      <c r="D5" s="421"/>
      <c r="E5" s="421"/>
      <c r="F5" s="421"/>
      <c r="G5" s="421"/>
    </row>
    <row r="6" spans="3:7" ht="15.75">
      <c r="C6" s="443"/>
      <c r="D6" s="443"/>
      <c r="E6" s="443"/>
      <c r="G6" s="108" t="s">
        <v>402</v>
      </c>
    </row>
    <row r="7" spans="1:7" ht="31.5" customHeight="1">
      <c r="A7" s="437" t="s">
        <v>191</v>
      </c>
      <c r="B7" s="437" t="s">
        <v>192</v>
      </c>
      <c r="C7" s="441" t="s">
        <v>136</v>
      </c>
      <c r="D7" s="441" t="s">
        <v>2</v>
      </c>
      <c r="E7" s="441" t="s">
        <v>3</v>
      </c>
      <c r="F7" s="437" t="s">
        <v>193</v>
      </c>
      <c r="G7" s="442">
        <v>43831</v>
      </c>
    </row>
    <row r="8" spans="1:7" ht="12.75">
      <c r="A8" s="437"/>
      <c r="B8" s="437"/>
      <c r="C8" s="441"/>
      <c r="D8" s="441"/>
      <c r="E8" s="441"/>
      <c r="F8" s="437"/>
      <c r="G8" s="437"/>
    </row>
    <row r="9" spans="1:7" ht="25.5">
      <c r="A9" s="437" t="s">
        <v>194</v>
      </c>
      <c r="B9" s="35" t="s">
        <v>58</v>
      </c>
      <c r="C9" s="44" t="s">
        <v>59</v>
      </c>
      <c r="D9" s="44" t="s">
        <v>247</v>
      </c>
      <c r="E9" s="44"/>
      <c r="F9" s="44" t="s">
        <v>195</v>
      </c>
      <c r="G9" s="44" t="s">
        <v>195</v>
      </c>
    </row>
    <row r="10" spans="1:7" ht="12.75">
      <c r="A10" s="437"/>
      <c r="B10" s="35" t="s">
        <v>196</v>
      </c>
      <c r="C10" s="28" t="s">
        <v>59</v>
      </c>
      <c r="D10" s="28" t="s">
        <v>247</v>
      </c>
      <c r="E10" s="29"/>
      <c r="F10" s="29">
        <v>1</v>
      </c>
      <c r="G10" s="29">
        <v>1</v>
      </c>
    </row>
    <row r="11" spans="1:7" ht="25.5">
      <c r="A11" s="437"/>
      <c r="B11" s="35" t="s">
        <v>197</v>
      </c>
      <c r="C11" s="28" t="s">
        <v>59</v>
      </c>
      <c r="D11" s="28" t="s">
        <v>247</v>
      </c>
      <c r="E11" s="29">
        <v>120</v>
      </c>
      <c r="F11" s="71">
        <f>'Пр.3 Показатели расх. вед.'!H14</f>
        <v>1288.6</v>
      </c>
      <c r="G11" s="71">
        <f>'Пр.3 Показатели расх. вед.'!I14</f>
        <v>1288.4369299999998</v>
      </c>
    </row>
    <row r="12" spans="1:7" ht="12.75">
      <c r="A12" s="437"/>
      <c r="B12" s="35" t="s">
        <v>198</v>
      </c>
      <c r="C12" s="28" t="s">
        <v>59</v>
      </c>
      <c r="D12" s="28" t="s">
        <v>247</v>
      </c>
      <c r="E12" s="29">
        <v>121</v>
      </c>
      <c r="F12" s="71">
        <f>'Пр.3 Показатели расх. вед.'!H15</f>
        <v>982.3</v>
      </c>
      <c r="G12" s="71">
        <f>'Пр.3 Показатели расх. вед.'!I15</f>
        <v>982.2999999999998</v>
      </c>
    </row>
    <row r="13" spans="1:7" ht="51">
      <c r="A13" s="437"/>
      <c r="B13" s="38" t="s">
        <v>56</v>
      </c>
      <c r="C13" s="44" t="s">
        <v>6</v>
      </c>
      <c r="D13" s="44" t="s">
        <v>246</v>
      </c>
      <c r="E13" s="44"/>
      <c r="F13" s="29" t="s">
        <v>195</v>
      </c>
      <c r="G13" s="29" t="s">
        <v>195</v>
      </c>
    </row>
    <row r="14" spans="1:7" ht="12.75">
      <c r="A14" s="437"/>
      <c r="B14" s="35" t="s">
        <v>196</v>
      </c>
      <c r="C14" s="28" t="s">
        <v>6</v>
      </c>
      <c r="D14" s="28" t="s">
        <v>246</v>
      </c>
      <c r="E14" s="29"/>
      <c r="F14" s="29">
        <v>2</v>
      </c>
      <c r="G14" s="29">
        <v>1</v>
      </c>
    </row>
    <row r="15" spans="1:7" ht="25.5">
      <c r="A15" s="437"/>
      <c r="B15" s="35" t="s">
        <v>197</v>
      </c>
      <c r="C15" s="28" t="s">
        <v>6</v>
      </c>
      <c r="D15" s="28" t="s">
        <v>246</v>
      </c>
      <c r="E15" s="29">
        <v>120</v>
      </c>
      <c r="F15" s="71">
        <f>'Пр.3 Показатели расх. вед.'!H27</f>
        <v>1624.2</v>
      </c>
      <c r="G15" s="71">
        <f>'Пр.3 Показатели расх. вед.'!I27</f>
        <v>1396.01073</v>
      </c>
    </row>
    <row r="16" spans="1:7" ht="12.75">
      <c r="A16" s="437"/>
      <c r="B16" s="35" t="s">
        <v>198</v>
      </c>
      <c r="C16" s="28" t="s">
        <v>6</v>
      </c>
      <c r="D16" s="28" t="s">
        <v>246</v>
      </c>
      <c r="E16" s="29">
        <v>121</v>
      </c>
      <c r="F16" s="71">
        <f>'Пр.3 Показатели расх. вед.'!H28</f>
        <v>1257.4</v>
      </c>
      <c r="G16" s="71">
        <f>'Пр.3 Показатели расх. вед.'!I29</f>
        <v>1067.6626</v>
      </c>
    </row>
    <row r="17" spans="1:7" ht="25.5">
      <c r="A17" s="437" t="s">
        <v>199</v>
      </c>
      <c r="B17" s="38" t="s">
        <v>147</v>
      </c>
      <c r="C17" s="28" t="s">
        <v>14</v>
      </c>
      <c r="D17" s="44" t="s">
        <v>226</v>
      </c>
      <c r="E17" s="44"/>
      <c r="F17" s="44" t="s">
        <v>195</v>
      </c>
      <c r="G17" s="44" t="s">
        <v>195</v>
      </c>
    </row>
    <row r="18" spans="1:7" ht="12.75">
      <c r="A18" s="437"/>
      <c r="B18" s="35" t="s">
        <v>196</v>
      </c>
      <c r="C18" s="28" t="s">
        <v>14</v>
      </c>
      <c r="D18" s="44" t="s">
        <v>226</v>
      </c>
      <c r="E18" s="29"/>
      <c r="F18" s="29">
        <v>1</v>
      </c>
      <c r="G18" s="29">
        <v>0</v>
      </c>
    </row>
    <row r="19" spans="1:7" ht="25.5">
      <c r="A19" s="437"/>
      <c r="B19" s="35" t="s">
        <v>197</v>
      </c>
      <c r="C19" s="28" t="s">
        <v>14</v>
      </c>
      <c r="D19" s="44" t="s">
        <v>226</v>
      </c>
      <c r="E19" s="29">
        <v>120</v>
      </c>
      <c r="F19" s="71">
        <f>'Пр.3 Показатели расх. вед.'!H55</f>
        <v>179.16146999999995</v>
      </c>
      <c r="G19" s="71">
        <f>'Пр.3 Показатели расх. вед.'!I55</f>
        <v>179.16127</v>
      </c>
    </row>
    <row r="20" spans="1:7" ht="12.75">
      <c r="A20" s="437"/>
      <c r="B20" s="35" t="s">
        <v>198</v>
      </c>
      <c r="C20" s="28" t="s">
        <v>14</v>
      </c>
      <c r="D20" s="44" t="s">
        <v>226</v>
      </c>
      <c r="E20" s="29">
        <v>121</v>
      </c>
      <c r="F20" s="71">
        <f>'Пр.3 Показатели расх. вед.'!H57</f>
        <v>114.79246999999997</v>
      </c>
      <c r="G20" s="71">
        <f>'Пр.3 Показатели расх. вед.'!I57</f>
        <v>114.79247</v>
      </c>
    </row>
    <row r="21" spans="1:7" ht="76.5">
      <c r="A21" s="437"/>
      <c r="B21" s="38" t="s">
        <v>57</v>
      </c>
      <c r="C21" s="28" t="s">
        <v>14</v>
      </c>
      <c r="D21" s="28" t="s">
        <v>229</v>
      </c>
      <c r="E21" s="29"/>
      <c r="F21" s="29" t="s">
        <v>195</v>
      </c>
      <c r="G21" s="29" t="s">
        <v>195</v>
      </c>
    </row>
    <row r="22" spans="1:7" ht="12.75">
      <c r="A22" s="437"/>
      <c r="B22" s="35" t="s">
        <v>196</v>
      </c>
      <c r="C22" s="28" t="s">
        <v>14</v>
      </c>
      <c r="D22" s="28" t="s">
        <v>229</v>
      </c>
      <c r="E22" s="29"/>
      <c r="F22" s="29">
        <v>19</v>
      </c>
      <c r="G22" s="29">
        <v>17</v>
      </c>
    </row>
    <row r="23" spans="1:7" ht="25.5">
      <c r="A23" s="437"/>
      <c r="B23" s="35" t="s">
        <v>197</v>
      </c>
      <c r="C23" s="28" t="s">
        <v>14</v>
      </c>
      <c r="D23" s="28" t="s">
        <v>229</v>
      </c>
      <c r="E23" s="29">
        <v>120</v>
      </c>
      <c r="F23" s="71">
        <f>'Пр.3 Показатели расх. вед.'!H62</f>
        <v>14281.926</v>
      </c>
      <c r="G23" s="71">
        <f>'Пр.3 Показатели расх. вед.'!I62</f>
        <v>14277.284049999998</v>
      </c>
    </row>
    <row r="24" spans="1:7" ht="12.75">
      <c r="A24" s="437"/>
      <c r="B24" s="35" t="s">
        <v>198</v>
      </c>
      <c r="C24" s="28" t="s">
        <v>14</v>
      </c>
      <c r="D24" s="28" t="s">
        <v>229</v>
      </c>
      <c r="E24" s="29">
        <v>121</v>
      </c>
      <c r="F24" s="71">
        <f>'Пр.3 Показатели расх. вед.'!H63</f>
        <v>10765.775</v>
      </c>
      <c r="G24" s="71">
        <f>'Пр.3 Показатели расх. вед.'!I63</f>
        <v>10765.774339999998</v>
      </c>
    </row>
    <row r="25" spans="1:7" ht="51">
      <c r="A25" s="437"/>
      <c r="B25" s="45" t="s">
        <v>200</v>
      </c>
      <c r="C25" s="44" t="s">
        <v>14</v>
      </c>
      <c r="D25" s="44" t="s">
        <v>231</v>
      </c>
      <c r="E25" s="44"/>
      <c r="F25" s="29" t="s">
        <v>195</v>
      </c>
      <c r="G25" s="29" t="s">
        <v>195</v>
      </c>
    </row>
    <row r="26" spans="1:7" ht="12.75">
      <c r="A26" s="437"/>
      <c r="B26" s="35" t="s">
        <v>196</v>
      </c>
      <c r="C26" s="44" t="s">
        <v>14</v>
      </c>
      <c r="D26" s="44" t="s">
        <v>231</v>
      </c>
      <c r="E26" s="29"/>
      <c r="F26" s="29">
        <v>2</v>
      </c>
      <c r="G26" s="29">
        <v>2</v>
      </c>
    </row>
    <row r="27" spans="1:7" ht="25.5">
      <c r="A27" s="437"/>
      <c r="B27" s="35" t="s">
        <v>197</v>
      </c>
      <c r="C27" s="44" t="s">
        <v>14</v>
      </c>
      <c r="D27" s="44" t="s">
        <v>231</v>
      </c>
      <c r="E27" s="29">
        <v>120</v>
      </c>
      <c r="F27" s="71">
        <f>'Пр.3 Показатели расх. вед.'!H92</f>
        <v>1694.15985</v>
      </c>
      <c r="G27" s="71">
        <f>'Пр.3 Показатели расх. вед.'!I92</f>
        <v>1694.15985</v>
      </c>
    </row>
    <row r="28" spans="1:7" ht="12.75">
      <c r="A28" s="437"/>
      <c r="B28" s="35" t="s">
        <v>198</v>
      </c>
      <c r="C28" s="44" t="s">
        <v>14</v>
      </c>
      <c r="D28" s="44" t="s">
        <v>231</v>
      </c>
      <c r="E28" s="29">
        <v>121</v>
      </c>
      <c r="F28" s="71">
        <f>'Пр.3 Показатели расх. вед.'!H93</f>
        <v>1296.7</v>
      </c>
      <c r="G28" s="71">
        <f>'Пр.3 Показатели расх. вед.'!I93</f>
        <v>1296.7</v>
      </c>
    </row>
    <row r="29" spans="1:7" ht="12.75">
      <c r="A29" s="72"/>
      <c r="B29" s="73"/>
      <c r="C29" s="74"/>
      <c r="D29" s="72"/>
      <c r="E29" s="72"/>
      <c r="F29" s="72"/>
      <c r="G29" s="72"/>
    </row>
    <row r="30" spans="1:7" ht="15">
      <c r="A30" s="75"/>
      <c r="B30" s="75"/>
      <c r="C30" s="75"/>
      <c r="D30" s="75"/>
      <c r="E30" s="75"/>
      <c r="F30" s="75"/>
      <c r="G30" s="75"/>
    </row>
    <row r="31" spans="1:7" ht="15">
      <c r="A31" s="68"/>
      <c r="B31" s="67"/>
      <c r="C31" s="66"/>
      <c r="D31" s="65"/>
      <c r="E31"/>
      <c r="F31"/>
      <c r="G31"/>
    </row>
    <row r="32" spans="1:7" ht="15">
      <c r="A32" s="412"/>
      <c r="B32" s="412"/>
      <c r="C32" s="412"/>
      <c r="D32" s="412"/>
      <c r="E32" s="412"/>
      <c r="F32" s="412"/>
      <c r="G32" s="412"/>
    </row>
    <row r="33" spans="1:7" ht="12.75">
      <c r="A33" s="72"/>
      <c r="B33" s="73"/>
      <c r="C33" s="74"/>
      <c r="D33" s="72"/>
      <c r="E33" s="72"/>
      <c r="F33" s="72"/>
      <c r="G33" s="72"/>
    </row>
    <row r="34" spans="1:7" ht="12.75">
      <c r="A34" s="72"/>
      <c r="B34" s="73"/>
      <c r="C34" s="74"/>
      <c r="D34" s="72"/>
      <c r="E34" s="72"/>
      <c r="F34" s="72"/>
      <c r="G34" s="72"/>
    </row>
    <row r="35" spans="1:7" ht="12.75">
      <c r="A35" s="72"/>
      <c r="B35" s="73"/>
      <c r="C35" s="74"/>
      <c r="D35" s="72"/>
      <c r="E35" s="72"/>
      <c r="F35" s="72"/>
      <c r="G35" s="72"/>
    </row>
    <row r="36" spans="1:7" ht="12.75">
      <c r="A36" s="72"/>
      <c r="B36" s="73"/>
      <c r="C36" s="74"/>
      <c r="D36" s="72"/>
      <c r="E36" s="72"/>
      <c r="F36" s="72"/>
      <c r="G36" s="72"/>
    </row>
    <row r="37" spans="1:7" ht="12.75">
      <c r="A37" s="72"/>
      <c r="B37" s="73"/>
      <c r="C37" s="74"/>
      <c r="D37" s="72"/>
      <c r="E37" s="72"/>
      <c r="F37" s="72"/>
      <c r="G37" s="72"/>
    </row>
    <row r="38" spans="1:7" ht="12.75">
      <c r="A38" s="72"/>
      <c r="B38" s="73"/>
      <c r="C38" s="74"/>
      <c r="D38" s="72"/>
      <c r="E38" s="72"/>
      <c r="F38" s="72"/>
      <c r="G38" s="72"/>
    </row>
    <row r="39" spans="1:7" ht="12.75">
      <c r="A39" s="72"/>
      <c r="B39" s="73"/>
      <c r="C39" s="74"/>
      <c r="D39" s="72"/>
      <c r="E39" s="72"/>
      <c r="F39" s="72"/>
      <c r="G39" s="72"/>
    </row>
    <row r="40" spans="1:7" ht="12.75">
      <c r="A40" s="72"/>
      <c r="B40" s="73"/>
      <c r="C40" s="74"/>
      <c r="D40" s="72"/>
      <c r="E40" s="72"/>
      <c r="F40" s="72"/>
      <c r="G40" s="72"/>
    </row>
    <row r="41" spans="1:7" ht="12.75">
      <c r="A41" s="72"/>
      <c r="B41" s="73"/>
      <c r="C41" s="74"/>
      <c r="D41" s="72"/>
      <c r="E41" s="72"/>
      <c r="F41" s="72"/>
      <c r="G41" s="72"/>
    </row>
    <row r="42" spans="1:7" ht="12.75">
      <c r="A42" s="72"/>
      <c r="B42" s="73"/>
      <c r="C42" s="74"/>
      <c r="D42" s="72"/>
      <c r="E42" s="72"/>
      <c r="F42" s="72"/>
      <c r="G42" s="72"/>
    </row>
    <row r="43" spans="1:7" ht="12.75">
      <c r="A43" s="72"/>
      <c r="B43" s="73"/>
      <c r="C43" s="74"/>
      <c r="D43" s="72"/>
      <c r="E43" s="72"/>
      <c r="F43" s="72"/>
      <c r="G43" s="72"/>
    </row>
    <row r="44" spans="1:7" ht="12.75">
      <c r="A44" s="72"/>
      <c r="B44" s="73"/>
      <c r="C44" s="74"/>
      <c r="D44" s="72"/>
      <c r="E44" s="72"/>
      <c r="F44" s="72"/>
      <c r="G44" s="72"/>
    </row>
    <row r="45" spans="1:7" ht="12.75">
      <c r="A45" s="72"/>
      <c r="B45" s="73"/>
      <c r="C45" s="74"/>
      <c r="D45" s="72"/>
      <c r="E45" s="72"/>
      <c r="F45" s="72"/>
      <c r="G45" s="72"/>
    </row>
    <row r="46" spans="1:7" ht="12.75">
      <c r="A46" s="72"/>
      <c r="B46" s="73"/>
      <c r="C46" s="74"/>
      <c r="D46" s="72"/>
      <c r="E46" s="72"/>
      <c r="F46" s="72"/>
      <c r="G46" s="72"/>
    </row>
    <row r="47" spans="1:7" ht="12.75">
      <c r="A47" s="72"/>
      <c r="B47" s="73"/>
      <c r="C47" s="74"/>
      <c r="D47" s="72"/>
      <c r="E47" s="72"/>
      <c r="F47" s="72"/>
      <c r="G47" s="72"/>
    </row>
    <row r="48" spans="1:7" ht="12.75">
      <c r="A48" s="72"/>
      <c r="B48" s="73"/>
      <c r="C48" s="74"/>
      <c r="D48" s="72"/>
      <c r="E48" s="72"/>
      <c r="F48" s="72"/>
      <c r="G48" s="72"/>
    </row>
    <row r="49" spans="1:7" ht="12.75">
      <c r="A49" s="72"/>
      <c r="B49" s="73"/>
      <c r="C49" s="74"/>
      <c r="D49" s="72"/>
      <c r="E49" s="72"/>
      <c r="F49" s="72"/>
      <c r="G49" s="72"/>
    </row>
    <row r="50" spans="1:7" ht="12.75">
      <c r="A50" s="72"/>
      <c r="B50" s="73"/>
      <c r="C50" s="74"/>
      <c r="D50" s="72"/>
      <c r="E50" s="72"/>
      <c r="F50" s="72"/>
      <c r="G50" s="72"/>
    </row>
    <row r="51" spans="1:7" ht="12.75">
      <c r="A51" s="72"/>
      <c r="B51" s="73"/>
      <c r="C51" s="74"/>
      <c r="D51" s="72"/>
      <c r="E51" s="72"/>
      <c r="F51" s="72"/>
      <c r="G51" s="72"/>
    </row>
    <row r="52" spans="1:7" ht="12.75">
      <c r="A52" s="72"/>
      <c r="B52" s="73"/>
      <c r="C52" s="74"/>
      <c r="D52" s="72"/>
      <c r="E52" s="72"/>
      <c r="F52" s="72"/>
      <c r="G52" s="72"/>
    </row>
    <row r="53" spans="1:7" ht="12.75">
      <c r="A53" s="72"/>
      <c r="B53" s="73"/>
      <c r="C53" s="74"/>
      <c r="D53" s="72"/>
      <c r="E53" s="72"/>
      <c r="F53" s="72"/>
      <c r="G53" s="72"/>
    </row>
    <row r="54" spans="1:7" ht="12.75">
      <c r="A54" s="72"/>
      <c r="B54" s="73"/>
      <c r="C54" s="74"/>
      <c r="D54" s="72"/>
      <c r="E54" s="72"/>
      <c r="F54" s="72"/>
      <c r="G54" s="72"/>
    </row>
    <row r="55" spans="1:7" ht="12.75">
      <c r="A55" s="72"/>
      <c r="B55" s="73"/>
      <c r="C55" s="74"/>
      <c r="D55" s="72"/>
      <c r="E55" s="72"/>
      <c r="F55" s="72"/>
      <c r="G55" s="72"/>
    </row>
    <row r="56" spans="1:7" ht="12.75">
      <c r="A56" s="72"/>
      <c r="B56" s="73"/>
      <c r="C56" s="74"/>
      <c r="D56" s="72"/>
      <c r="E56" s="72"/>
      <c r="F56" s="72"/>
      <c r="G56" s="72"/>
    </row>
    <row r="57" spans="1:7" ht="12.75">
      <c r="A57" s="72"/>
      <c r="B57" s="73"/>
      <c r="C57" s="74"/>
      <c r="D57" s="72"/>
      <c r="E57" s="72"/>
      <c r="F57" s="72"/>
      <c r="G57" s="72"/>
    </row>
    <row r="58" spans="1:7" ht="12.75">
      <c r="A58" s="72"/>
      <c r="B58" s="73"/>
      <c r="C58" s="74"/>
      <c r="D58" s="72"/>
      <c r="E58" s="72"/>
      <c r="F58" s="72"/>
      <c r="G58" s="72"/>
    </row>
    <row r="59" spans="1:7" ht="12.75">
      <c r="A59" s="72"/>
      <c r="B59" s="73"/>
      <c r="C59" s="74"/>
      <c r="D59" s="72"/>
      <c r="E59" s="72"/>
      <c r="F59" s="72"/>
      <c r="G59" s="72"/>
    </row>
    <row r="60" spans="1:7" ht="12.75">
      <c r="A60" s="72"/>
      <c r="B60" s="73"/>
      <c r="C60" s="72"/>
      <c r="D60" s="72"/>
      <c r="E60" s="72"/>
      <c r="F60" s="72"/>
      <c r="G60" s="72"/>
    </row>
    <row r="61" spans="1:7" ht="12.75">
      <c r="A61" s="72"/>
      <c r="B61" s="73"/>
      <c r="C61" s="72"/>
      <c r="D61" s="72"/>
      <c r="E61" s="72"/>
      <c r="F61" s="72"/>
      <c r="G61" s="72"/>
    </row>
    <row r="62" spans="1:7" ht="12.75">
      <c r="A62" s="72"/>
      <c r="B62" s="73"/>
      <c r="C62" s="72"/>
      <c r="D62" s="72"/>
      <c r="E62" s="72"/>
      <c r="F62" s="72"/>
      <c r="G62" s="72"/>
    </row>
    <row r="63" spans="1:7" ht="12.75">
      <c r="A63" s="72"/>
      <c r="B63" s="73"/>
      <c r="C63" s="72"/>
      <c r="D63" s="72"/>
      <c r="E63" s="72"/>
      <c r="F63" s="72"/>
      <c r="G63" s="72"/>
    </row>
    <row r="64" spans="1:7" ht="12.75">
      <c r="A64" s="72"/>
      <c r="B64" s="73"/>
      <c r="C64" s="72"/>
      <c r="D64" s="72"/>
      <c r="E64" s="72"/>
      <c r="F64" s="72"/>
      <c r="G64" s="72"/>
    </row>
    <row r="65" spans="1:7" ht="12.75">
      <c r="A65" s="72"/>
      <c r="B65" s="73"/>
      <c r="C65" s="72"/>
      <c r="D65" s="72"/>
      <c r="E65" s="72"/>
      <c r="F65" s="72"/>
      <c r="G65" s="72"/>
    </row>
    <row r="66" spans="1:7" ht="12.75">
      <c r="A66" s="72"/>
      <c r="B66" s="73"/>
      <c r="C66" s="72"/>
      <c r="D66" s="72"/>
      <c r="E66" s="72"/>
      <c r="F66" s="72"/>
      <c r="G66" s="72"/>
    </row>
    <row r="67" spans="1:7" ht="12.75">
      <c r="A67" s="72"/>
      <c r="B67" s="73"/>
      <c r="C67" s="72"/>
      <c r="D67" s="72"/>
      <c r="E67" s="72"/>
      <c r="F67" s="72"/>
      <c r="G67" s="72"/>
    </row>
    <row r="68" spans="1:7" ht="12.75">
      <c r="A68" s="72"/>
      <c r="B68" s="73"/>
      <c r="C68" s="72"/>
      <c r="D68" s="72"/>
      <c r="E68" s="72"/>
      <c r="F68" s="72"/>
      <c r="G68" s="72"/>
    </row>
    <row r="69" spans="1:7" ht="12.75">
      <c r="A69" s="72"/>
      <c r="B69" s="73"/>
      <c r="C69" s="72"/>
      <c r="D69" s="72"/>
      <c r="E69" s="72"/>
      <c r="F69" s="72"/>
      <c r="G69" s="72"/>
    </row>
    <row r="70" spans="1:7" ht="12.75">
      <c r="A70" s="72"/>
      <c r="B70" s="73"/>
      <c r="C70" s="72"/>
      <c r="D70" s="72"/>
      <c r="E70" s="72"/>
      <c r="F70" s="72"/>
      <c r="G70" s="72"/>
    </row>
    <row r="71" spans="1:7" ht="12.75">
      <c r="A71" s="72"/>
      <c r="B71" s="73"/>
      <c r="C71" s="72"/>
      <c r="D71" s="72"/>
      <c r="E71" s="72"/>
      <c r="F71" s="72"/>
      <c r="G71" s="72"/>
    </row>
    <row r="72" spans="1:7" ht="12.75">
      <c r="A72" s="72"/>
      <c r="B72" s="73"/>
      <c r="C72" s="72"/>
      <c r="D72" s="72"/>
      <c r="E72" s="72"/>
      <c r="F72" s="72"/>
      <c r="G72" s="72"/>
    </row>
    <row r="73" spans="1:7" ht="15.75">
      <c r="A73" s="70"/>
      <c r="B73" s="73"/>
      <c r="C73" s="70"/>
      <c r="D73" s="70"/>
      <c r="E73" s="70"/>
      <c r="F73" s="70"/>
      <c r="G73" s="70"/>
    </row>
    <row r="74" spans="1:7" ht="15.75">
      <c r="A74" s="70"/>
      <c r="B74" s="73"/>
      <c r="C74" s="70"/>
      <c r="D74" s="70"/>
      <c r="E74" s="70"/>
      <c r="F74" s="70"/>
      <c r="G74" s="70"/>
    </row>
    <row r="75" spans="1:7" ht="15.75">
      <c r="A75" s="70"/>
      <c r="B75" s="73"/>
      <c r="C75" s="70"/>
      <c r="D75" s="70"/>
      <c r="E75" s="70"/>
      <c r="F75" s="70"/>
      <c r="G75" s="70"/>
    </row>
    <row r="76" spans="1:7" ht="15.75">
      <c r="A76" s="70"/>
      <c r="B76" s="73"/>
      <c r="C76" s="70"/>
      <c r="D76" s="70"/>
      <c r="E76" s="70"/>
      <c r="F76" s="70"/>
      <c r="G76" s="70"/>
    </row>
    <row r="77" spans="1:7" ht="15.75">
      <c r="A77" s="70"/>
      <c r="B77" s="73"/>
      <c r="C77" s="70"/>
      <c r="D77" s="70"/>
      <c r="E77" s="70"/>
      <c r="F77" s="70"/>
      <c r="G77" s="70"/>
    </row>
    <row r="78" spans="1:7" ht="15.75">
      <c r="A78" s="70"/>
      <c r="B78" s="73"/>
      <c r="C78" s="70"/>
      <c r="D78" s="70"/>
      <c r="E78" s="70"/>
      <c r="F78" s="70"/>
      <c r="G78" s="70"/>
    </row>
    <row r="79" spans="1:7" ht="15.75">
      <c r="A79" s="70"/>
      <c r="B79" s="73"/>
      <c r="C79" s="70"/>
      <c r="D79" s="70"/>
      <c r="E79" s="70"/>
      <c r="F79" s="70"/>
      <c r="G79" s="70"/>
    </row>
    <row r="80" spans="1:7" ht="15.75">
      <c r="A80" s="70"/>
      <c r="B80" s="73"/>
      <c r="C80" s="70"/>
      <c r="D80" s="70"/>
      <c r="E80" s="70"/>
      <c r="F80" s="70"/>
      <c r="G80" s="70"/>
    </row>
    <row r="81" spans="1:7" ht="15.75">
      <c r="A81" s="70"/>
      <c r="B81" s="73"/>
      <c r="C81" s="70"/>
      <c r="D81" s="70"/>
      <c r="E81" s="70"/>
      <c r="F81" s="70"/>
      <c r="G81" s="70"/>
    </row>
    <row r="82" spans="1:7" ht="15.75">
      <c r="A82" s="70"/>
      <c r="B82" s="73"/>
      <c r="C82" s="70"/>
      <c r="D82" s="70"/>
      <c r="E82" s="70"/>
      <c r="F82" s="70"/>
      <c r="G82" s="70"/>
    </row>
    <row r="83" spans="1:7" ht="15.75">
      <c r="A83" s="70"/>
      <c r="B83" s="73"/>
      <c r="C83" s="70"/>
      <c r="D83" s="70"/>
      <c r="E83" s="70"/>
      <c r="F83" s="70"/>
      <c r="G83" s="70"/>
    </row>
    <row r="84" spans="1:7" ht="15.75">
      <c r="A84" s="70"/>
      <c r="B84" s="73"/>
      <c r="C84" s="70"/>
      <c r="D84" s="70"/>
      <c r="E84" s="70"/>
      <c r="F84" s="70"/>
      <c r="G84" s="70"/>
    </row>
    <row r="85" spans="1:7" ht="15.75">
      <c r="A85" s="70"/>
      <c r="B85" s="73"/>
      <c r="C85" s="70"/>
      <c r="D85" s="70"/>
      <c r="E85" s="70"/>
      <c r="F85" s="70"/>
      <c r="G85" s="70"/>
    </row>
    <row r="86" spans="1:7" ht="15.75">
      <c r="A86" s="70"/>
      <c r="B86" s="73"/>
      <c r="C86" s="70"/>
      <c r="D86" s="70"/>
      <c r="E86" s="70"/>
      <c r="F86" s="70"/>
      <c r="G86" s="70"/>
    </row>
    <row r="87" spans="1:7" ht="15.75">
      <c r="A87" s="70"/>
      <c r="B87" s="73"/>
      <c r="C87" s="70"/>
      <c r="D87" s="70"/>
      <c r="E87" s="70"/>
      <c r="F87" s="70"/>
      <c r="G87" s="70"/>
    </row>
    <row r="88" spans="1:7" ht="15.75">
      <c r="A88" s="70"/>
      <c r="B88" s="73"/>
      <c r="C88" s="70"/>
      <c r="D88" s="70"/>
      <c r="E88" s="70"/>
      <c r="F88" s="70"/>
      <c r="G88" s="70"/>
    </row>
    <row r="89" spans="1:7" ht="15.75">
      <c r="A89" s="70"/>
      <c r="B89" s="73"/>
      <c r="C89" s="70"/>
      <c r="D89" s="70"/>
      <c r="E89" s="70"/>
      <c r="F89" s="70"/>
      <c r="G89" s="70"/>
    </row>
    <row r="90" spans="1:7" ht="15.75">
      <c r="A90" s="70"/>
      <c r="B90" s="73"/>
      <c r="C90" s="70"/>
      <c r="D90" s="70"/>
      <c r="E90" s="70"/>
      <c r="F90" s="70"/>
      <c r="G90" s="70"/>
    </row>
    <row r="91" spans="1:7" ht="15.75">
      <c r="A91" s="70"/>
      <c r="B91" s="73"/>
      <c r="C91" s="70"/>
      <c r="D91" s="70"/>
      <c r="E91" s="70"/>
      <c r="F91" s="70"/>
      <c r="G91" s="70"/>
    </row>
    <row r="92" spans="1:7" ht="15.75">
      <c r="A92" s="70"/>
      <c r="B92" s="73"/>
      <c r="C92" s="70"/>
      <c r="D92" s="70"/>
      <c r="E92" s="70"/>
      <c r="F92" s="70"/>
      <c r="G92" s="70"/>
    </row>
    <row r="93" spans="1:7" ht="15.75">
      <c r="A93" s="70"/>
      <c r="B93" s="73"/>
      <c r="C93" s="70"/>
      <c r="D93" s="70"/>
      <c r="E93" s="70"/>
      <c r="F93" s="70"/>
      <c r="G93" s="70"/>
    </row>
    <row r="94" spans="1:7" ht="15.75">
      <c r="A94" s="70"/>
      <c r="B94" s="73"/>
      <c r="C94" s="70"/>
      <c r="D94" s="70"/>
      <c r="E94" s="70"/>
      <c r="F94" s="70"/>
      <c r="G94" s="70"/>
    </row>
    <row r="95" spans="1:7" ht="15.75">
      <c r="A95" s="70"/>
      <c r="B95" s="73"/>
      <c r="C95" s="70"/>
      <c r="D95" s="70"/>
      <c r="E95" s="70"/>
      <c r="F95" s="70"/>
      <c r="G95" s="70"/>
    </row>
    <row r="96" spans="1:7" ht="15.75">
      <c r="A96" s="70"/>
      <c r="B96" s="73"/>
      <c r="C96" s="70"/>
      <c r="D96" s="70"/>
      <c r="E96" s="70"/>
      <c r="F96" s="70"/>
      <c r="G96" s="70"/>
    </row>
    <row r="97" spans="1:7" ht="15.75">
      <c r="A97" s="70"/>
      <c r="B97" s="73"/>
      <c r="C97" s="70"/>
      <c r="D97" s="70"/>
      <c r="E97" s="70"/>
      <c r="F97" s="70"/>
      <c r="G97" s="70"/>
    </row>
    <row r="98" spans="1:7" ht="15.75">
      <c r="A98" s="70"/>
      <c r="B98" s="73"/>
      <c r="C98" s="70"/>
      <c r="D98" s="70"/>
      <c r="E98" s="70"/>
      <c r="F98" s="70"/>
      <c r="G98" s="70"/>
    </row>
    <row r="99" spans="1:7" ht="15.75">
      <c r="A99" s="70"/>
      <c r="B99" s="73"/>
      <c r="C99" s="70"/>
      <c r="D99" s="70"/>
      <c r="E99" s="70"/>
      <c r="F99" s="70"/>
      <c r="G99" s="70"/>
    </row>
    <row r="100" spans="1:7" ht="15.75">
      <c r="A100" s="70"/>
      <c r="B100" s="73"/>
      <c r="C100" s="70"/>
      <c r="D100" s="70"/>
      <c r="E100" s="70"/>
      <c r="F100" s="70"/>
      <c r="G100" s="70"/>
    </row>
    <row r="101" spans="1:7" ht="15.75">
      <c r="A101" s="70"/>
      <c r="B101" s="73"/>
      <c r="C101" s="70"/>
      <c r="D101" s="70"/>
      <c r="E101" s="70"/>
      <c r="F101" s="70"/>
      <c r="G101" s="70"/>
    </row>
    <row r="102" spans="1:7" ht="15.75">
      <c r="A102" s="70"/>
      <c r="B102" s="73"/>
      <c r="C102" s="70"/>
      <c r="D102" s="70"/>
      <c r="E102" s="70"/>
      <c r="F102" s="70"/>
      <c r="G102" s="70"/>
    </row>
    <row r="103" spans="1:7" ht="15.75">
      <c r="A103" s="70"/>
      <c r="B103" s="73"/>
      <c r="C103" s="70"/>
      <c r="D103" s="70"/>
      <c r="E103" s="70"/>
      <c r="F103" s="70"/>
      <c r="G103" s="70"/>
    </row>
    <row r="104" spans="1:7" ht="15.75">
      <c r="A104" s="70"/>
      <c r="B104" s="73"/>
      <c r="C104" s="70"/>
      <c r="D104" s="70"/>
      <c r="E104" s="70"/>
      <c r="F104" s="70"/>
      <c r="G104" s="70"/>
    </row>
    <row r="105" spans="1:7" ht="15.75">
      <c r="A105" s="70"/>
      <c r="B105" s="73"/>
      <c r="C105" s="70"/>
      <c r="D105" s="70"/>
      <c r="E105" s="70"/>
      <c r="F105" s="70"/>
      <c r="G105" s="70"/>
    </row>
    <row r="106" spans="1:7" ht="15.75">
      <c r="A106" s="70"/>
      <c r="B106" s="73"/>
      <c r="C106" s="70"/>
      <c r="D106" s="70"/>
      <c r="E106" s="70"/>
      <c r="F106" s="70"/>
      <c r="G106" s="70"/>
    </row>
    <row r="107" spans="1:7" ht="15.75">
      <c r="A107" s="70"/>
      <c r="B107" s="73"/>
      <c r="C107" s="70"/>
      <c r="D107" s="70"/>
      <c r="E107" s="70"/>
      <c r="F107" s="70"/>
      <c r="G107" s="70"/>
    </row>
    <row r="108" spans="1:7" ht="15.75">
      <c r="A108" s="70"/>
      <c r="B108" s="73"/>
      <c r="C108" s="70"/>
      <c r="D108" s="70"/>
      <c r="E108" s="70"/>
      <c r="F108" s="70"/>
      <c r="G108" s="70"/>
    </row>
    <row r="109" spans="1:7" ht="15.75">
      <c r="A109" s="70"/>
      <c r="B109" s="73"/>
      <c r="C109" s="70"/>
      <c r="D109" s="70"/>
      <c r="E109" s="70"/>
      <c r="F109" s="70"/>
      <c r="G109" s="70"/>
    </row>
    <row r="110" spans="1:7" ht="15.75">
      <c r="A110" s="70"/>
      <c r="B110" s="73"/>
      <c r="C110" s="70"/>
      <c r="D110" s="70"/>
      <c r="E110" s="70"/>
      <c r="F110" s="70"/>
      <c r="G110" s="70"/>
    </row>
    <row r="111" spans="1:7" ht="15.75">
      <c r="A111" s="70"/>
      <c r="B111" s="73"/>
      <c r="C111" s="70"/>
      <c r="D111" s="70"/>
      <c r="E111" s="70"/>
      <c r="F111" s="70"/>
      <c r="G111" s="70"/>
    </row>
    <row r="112" spans="1:7" ht="15.75">
      <c r="A112" s="70"/>
      <c r="B112" s="73"/>
      <c r="C112" s="70"/>
      <c r="D112" s="70"/>
      <c r="E112" s="70"/>
      <c r="F112" s="70"/>
      <c r="G112" s="70"/>
    </row>
    <row r="113" spans="1:7" ht="15.75">
      <c r="A113" s="70"/>
      <c r="B113" s="73"/>
      <c r="C113" s="70"/>
      <c r="D113" s="70"/>
      <c r="E113" s="70"/>
      <c r="F113" s="70"/>
      <c r="G113" s="70"/>
    </row>
    <row r="114" spans="1:7" ht="15.75">
      <c r="A114" s="70"/>
      <c r="B114" s="73"/>
      <c r="C114" s="70"/>
      <c r="D114" s="70"/>
      <c r="E114" s="70"/>
      <c r="F114" s="70"/>
      <c r="G114" s="70"/>
    </row>
    <row r="115" spans="1:7" ht="15.75">
      <c r="A115" s="70"/>
      <c r="B115" s="73"/>
      <c r="C115" s="70"/>
      <c r="D115" s="70"/>
      <c r="E115" s="70"/>
      <c r="F115" s="70"/>
      <c r="G115" s="70"/>
    </row>
    <row r="116" spans="1:7" ht="15.75">
      <c r="A116" s="70"/>
      <c r="B116" s="73"/>
      <c r="C116" s="70"/>
      <c r="D116" s="70"/>
      <c r="E116" s="70"/>
      <c r="F116" s="70"/>
      <c r="G116" s="70"/>
    </row>
    <row r="117" spans="1:7" ht="15.75">
      <c r="A117" s="70"/>
      <c r="B117" s="73"/>
      <c r="C117" s="70"/>
      <c r="D117" s="70"/>
      <c r="E117" s="70"/>
      <c r="F117" s="70"/>
      <c r="G117" s="70"/>
    </row>
    <row r="118" spans="1:7" ht="15.75">
      <c r="A118" s="70"/>
      <c r="B118" s="73"/>
      <c r="C118" s="70"/>
      <c r="D118" s="70"/>
      <c r="E118" s="70"/>
      <c r="F118" s="70"/>
      <c r="G118" s="70"/>
    </row>
    <row r="119" spans="1:7" ht="15.75">
      <c r="A119" s="70"/>
      <c r="B119" s="73"/>
      <c r="C119" s="70"/>
      <c r="D119" s="70"/>
      <c r="E119" s="70"/>
      <c r="F119" s="70"/>
      <c r="G119" s="70"/>
    </row>
    <row r="120" spans="1:7" ht="15.75">
      <c r="A120" s="70"/>
      <c r="B120" s="73"/>
      <c r="C120" s="70"/>
      <c r="D120" s="70"/>
      <c r="E120" s="70"/>
      <c r="F120" s="70"/>
      <c r="G120" s="70"/>
    </row>
    <row r="121" spans="1:7" ht="15.75">
      <c r="A121" s="70"/>
      <c r="B121" s="73"/>
      <c r="C121" s="70"/>
      <c r="D121" s="70"/>
      <c r="E121" s="70"/>
      <c r="F121" s="70"/>
      <c r="G121" s="70"/>
    </row>
    <row r="122" spans="1:7" ht="15.75">
      <c r="A122" s="70"/>
      <c r="B122" s="73"/>
      <c r="C122" s="70"/>
      <c r="D122" s="70"/>
      <c r="E122" s="70"/>
      <c r="F122" s="70"/>
      <c r="G122" s="70"/>
    </row>
    <row r="123" spans="1:7" ht="15.75">
      <c r="A123" s="70"/>
      <c r="B123" s="73"/>
      <c r="C123" s="70"/>
      <c r="D123" s="70"/>
      <c r="E123" s="70"/>
      <c r="F123" s="70"/>
      <c r="G123" s="70"/>
    </row>
    <row r="124" spans="1:7" ht="15.75">
      <c r="A124" s="70"/>
      <c r="B124" s="73"/>
      <c r="C124" s="70"/>
      <c r="D124" s="70"/>
      <c r="E124" s="70"/>
      <c r="F124" s="70"/>
      <c r="G124" s="70"/>
    </row>
    <row r="125" spans="1:7" ht="15.75">
      <c r="A125" s="70"/>
      <c r="B125" s="73"/>
      <c r="C125" s="70"/>
      <c r="D125" s="70"/>
      <c r="E125" s="70"/>
      <c r="F125" s="70"/>
      <c r="G125" s="70"/>
    </row>
    <row r="126" spans="1:7" ht="15.75">
      <c r="A126" s="70"/>
      <c r="B126" s="73"/>
      <c r="C126" s="70"/>
      <c r="D126" s="70"/>
      <c r="E126" s="70"/>
      <c r="F126" s="70"/>
      <c r="G126" s="70"/>
    </row>
    <row r="127" spans="1:7" ht="15.75">
      <c r="A127" s="70"/>
      <c r="B127" s="73"/>
      <c r="C127" s="70"/>
      <c r="D127" s="70"/>
      <c r="E127" s="70"/>
      <c r="F127" s="70"/>
      <c r="G127" s="70"/>
    </row>
    <row r="128" spans="1:7" ht="15.75">
      <c r="A128" s="70"/>
      <c r="B128" s="73"/>
      <c r="C128" s="70"/>
      <c r="D128" s="70"/>
      <c r="E128" s="70"/>
      <c r="F128" s="70"/>
      <c r="G128" s="70"/>
    </row>
    <row r="129" spans="1:7" ht="15.75">
      <c r="A129" s="70"/>
      <c r="B129" s="73"/>
      <c r="C129" s="70"/>
      <c r="D129" s="70"/>
      <c r="E129" s="70"/>
      <c r="F129" s="70"/>
      <c r="G129" s="70"/>
    </row>
    <row r="130" spans="1:7" ht="15.75">
      <c r="A130" s="70"/>
      <c r="B130" s="73"/>
      <c r="C130" s="70"/>
      <c r="D130" s="70"/>
      <c r="E130" s="70"/>
      <c r="F130" s="70"/>
      <c r="G130" s="70"/>
    </row>
    <row r="131" spans="1:7" ht="15.75">
      <c r="A131" s="70"/>
      <c r="B131" s="73"/>
      <c r="C131" s="70"/>
      <c r="D131" s="70"/>
      <c r="E131" s="70"/>
      <c r="F131" s="70"/>
      <c r="G131" s="70"/>
    </row>
    <row r="132" spans="1:7" ht="15.75">
      <c r="A132" s="70"/>
      <c r="B132" s="73"/>
      <c r="C132" s="70"/>
      <c r="D132" s="70"/>
      <c r="E132" s="70"/>
      <c r="F132" s="70"/>
      <c r="G132" s="70"/>
    </row>
    <row r="133" spans="1:7" ht="15.75">
      <c r="A133" s="70"/>
      <c r="B133" s="73"/>
      <c r="C133" s="70"/>
      <c r="D133" s="70"/>
      <c r="E133" s="70"/>
      <c r="F133" s="70"/>
      <c r="G133" s="70"/>
    </row>
    <row r="134" spans="1:7" ht="15.75">
      <c r="A134" s="70"/>
      <c r="B134" s="73"/>
      <c r="C134" s="70"/>
      <c r="D134" s="70"/>
      <c r="E134" s="70"/>
      <c r="F134" s="70"/>
      <c r="G134" s="70"/>
    </row>
    <row r="135" spans="1:7" ht="15.75">
      <c r="A135" s="70"/>
      <c r="B135" s="73"/>
      <c r="C135" s="70"/>
      <c r="D135" s="70"/>
      <c r="E135" s="70"/>
      <c r="F135" s="70"/>
      <c r="G135" s="70"/>
    </row>
    <row r="136" spans="1:7" ht="15.75">
      <c r="A136" s="70"/>
      <c r="B136" s="73"/>
      <c r="C136" s="70"/>
      <c r="D136" s="70"/>
      <c r="E136" s="70"/>
      <c r="F136" s="70"/>
      <c r="G136" s="70"/>
    </row>
    <row r="137" spans="1:7" ht="15.75">
      <c r="A137" s="70"/>
      <c r="B137" s="73"/>
      <c r="C137" s="70"/>
      <c r="D137" s="70"/>
      <c r="E137" s="70"/>
      <c r="F137" s="70"/>
      <c r="G137" s="70"/>
    </row>
    <row r="138" spans="1:7" ht="15.75">
      <c r="A138" s="70"/>
      <c r="B138" s="73"/>
      <c r="C138" s="70"/>
      <c r="D138" s="70"/>
      <c r="E138" s="70"/>
      <c r="F138" s="70"/>
      <c r="G138" s="70"/>
    </row>
    <row r="139" spans="1:7" ht="15.75">
      <c r="A139" s="70"/>
      <c r="B139" s="70"/>
      <c r="C139" s="70"/>
      <c r="D139" s="70"/>
      <c r="E139" s="70"/>
      <c r="F139" s="70"/>
      <c r="G139" s="70"/>
    </row>
    <row r="140" spans="1:7" ht="15.75">
      <c r="A140" s="70"/>
      <c r="B140" s="70"/>
      <c r="C140" s="70"/>
      <c r="D140" s="70"/>
      <c r="E140" s="70"/>
      <c r="F140" s="70"/>
      <c r="G140" s="70"/>
    </row>
    <row r="141" spans="1:7" ht="15.75">
      <c r="A141" s="70"/>
      <c r="B141" s="70"/>
      <c r="C141" s="70"/>
      <c r="D141" s="70"/>
      <c r="E141" s="70"/>
      <c r="F141" s="70"/>
      <c r="G141" s="70"/>
    </row>
    <row r="142" spans="1:7" ht="15.75">
      <c r="A142" s="70"/>
      <c r="B142" s="70"/>
      <c r="C142" s="70"/>
      <c r="D142" s="70"/>
      <c r="E142" s="70"/>
      <c r="F142" s="70"/>
      <c r="G142" s="70"/>
    </row>
    <row r="143" spans="1:7" ht="15.75">
      <c r="A143" s="70"/>
      <c r="B143" s="70"/>
      <c r="C143" s="70"/>
      <c r="D143" s="70"/>
      <c r="E143" s="70"/>
      <c r="F143" s="70"/>
      <c r="G143" s="70"/>
    </row>
    <row r="144" spans="1:7" ht="15.75">
      <c r="A144" s="70"/>
      <c r="B144" s="70"/>
      <c r="C144" s="70"/>
      <c r="D144" s="70"/>
      <c r="E144" s="70"/>
      <c r="F144" s="70"/>
      <c r="G144" s="70"/>
    </row>
    <row r="145" spans="1:7" ht="15.75">
      <c r="A145" s="70"/>
      <c r="B145" s="70"/>
      <c r="C145" s="70"/>
      <c r="D145" s="70"/>
      <c r="E145" s="70"/>
      <c r="F145" s="70"/>
      <c r="G145" s="70"/>
    </row>
    <row r="146" spans="1:7" ht="15.75">
      <c r="A146" s="70"/>
      <c r="B146" s="70"/>
      <c r="C146" s="70"/>
      <c r="D146" s="70"/>
      <c r="E146" s="70"/>
      <c r="F146" s="70"/>
      <c r="G146" s="70"/>
    </row>
    <row r="147" spans="1:7" ht="15.75">
      <c r="A147" s="70"/>
      <c r="B147" s="70"/>
      <c r="C147" s="70"/>
      <c r="D147" s="70"/>
      <c r="E147" s="70"/>
      <c r="F147" s="70"/>
      <c r="G147" s="70"/>
    </row>
    <row r="148" spans="1:7" ht="15.75">
      <c r="A148" s="70"/>
      <c r="B148" s="70"/>
      <c r="C148" s="70"/>
      <c r="D148" s="70"/>
      <c r="E148" s="70"/>
      <c r="F148" s="70"/>
      <c r="G148" s="70"/>
    </row>
    <row r="149" spans="1:7" ht="15.75">
      <c r="A149" s="70"/>
      <c r="B149" s="70"/>
      <c r="C149" s="70"/>
      <c r="D149" s="70"/>
      <c r="E149" s="70"/>
      <c r="F149" s="70"/>
      <c r="G149" s="70"/>
    </row>
    <row r="150" spans="1:7" ht="15.75">
      <c r="A150" s="70"/>
      <c r="B150" s="70"/>
      <c r="C150" s="70"/>
      <c r="D150" s="70"/>
      <c r="E150" s="70"/>
      <c r="F150" s="70"/>
      <c r="G150" s="70"/>
    </row>
    <row r="151" spans="1:7" ht="15.75">
      <c r="A151" s="70"/>
      <c r="B151" s="70"/>
      <c r="C151" s="70"/>
      <c r="D151" s="70"/>
      <c r="E151" s="70"/>
      <c r="F151" s="70"/>
      <c r="G151" s="70"/>
    </row>
    <row r="152" spans="1:7" ht="15.75">
      <c r="A152" s="70"/>
      <c r="B152" s="70"/>
      <c r="C152" s="70"/>
      <c r="D152" s="70"/>
      <c r="E152" s="70"/>
      <c r="F152" s="70"/>
      <c r="G152" s="70"/>
    </row>
    <row r="153" spans="1:7" ht="15.75">
      <c r="A153" s="70"/>
      <c r="B153" s="70"/>
      <c r="C153" s="70"/>
      <c r="D153" s="70"/>
      <c r="E153" s="70"/>
      <c r="F153" s="70"/>
      <c r="G153" s="70"/>
    </row>
    <row r="154" spans="1:7" ht="15.75">
      <c r="A154" s="70"/>
      <c r="B154" s="70"/>
      <c r="C154" s="70"/>
      <c r="D154" s="70"/>
      <c r="E154" s="70"/>
      <c r="F154" s="70"/>
      <c r="G154" s="70"/>
    </row>
    <row r="155" spans="1:7" ht="15.75">
      <c r="A155" s="70"/>
      <c r="B155" s="70"/>
      <c r="C155" s="70"/>
      <c r="D155" s="70"/>
      <c r="E155" s="70"/>
      <c r="F155" s="70"/>
      <c r="G155" s="70"/>
    </row>
    <row r="156" spans="1:7" ht="15.75">
      <c r="A156" s="70"/>
      <c r="B156" s="70"/>
      <c r="C156" s="70"/>
      <c r="D156" s="70"/>
      <c r="E156" s="70"/>
      <c r="F156" s="70"/>
      <c r="G156" s="70"/>
    </row>
    <row r="157" spans="1:7" ht="15.75">
      <c r="A157" s="70"/>
      <c r="B157" s="70"/>
      <c r="C157" s="70"/>
      <c r="D157" s="70"/>
      <c r="E157" s="70"/>
      <c r="F157" s="70"/>
      <c r="G157" s="70"/>
    </row>
    <row r="158" spans="1:7" ht="15.75">
      <c r="A158" s="70"/>
      <c r="B158" s="70"/>
      <c r="C158" s="70"/>
      <c r="D158" s="70"/>
      <c r="E158" s="70"/>
      <c r="F158" s="70"/>
      <c r="G158" s="70"/>
    </row>
    <row r="159" spans="1:7" ht="15.75">
      <c r="A159" s="70"/>
      <c r="B159" s="70"/>
      <c r="C159" s="70"/>
      <c r="D159" s="70"/>
      <c r="E159" s="70"/>
      <c r="F159" s="70"/>
      <c r="G159" s="70"/>
    </row>
    <row r="160" spans="1:7" ht="15.75">
      <c r="A160" s="70"/>
      <c r="B160" s="70"/>
      <c r="C160" s="70"/>
      <c r="D160" s="70"/>
      <c r="E160" s="70"/>
      <c r="F160" s="70"/>
      <c r="G160" s="70"/>
    </row>
    <row r="161" spans="1:7" ht="15.75">
      <c r="A161" s="70"/>
      <c r="B161" s="70"/>
      <c r="C161" s="70"/>
      <c r="D161" s="70"/>
      <c r="E161" s="70"/>
      <c r="F161" s="70"/>
      <c r="G161" s="70"/>
    </row>
    <row r="162" spans="1:7" ht="15.75">
      <c r="A162" s="70"/>
      <c r="B162" s="70"/>
      <c r="C162" s="70"/>
      <c r="D162" s="70"/>
      <c r="E162" s="70"/>
      <c r="F162" s="70"/>
      <c r="G162" s="70"/>
    </row>
    <row r="163" spans="1:7" ht="15.75">
      <c r="A163" s="70"/>
      <c r="B163" s="70"/>
      <c r="C163" s="70"/>
      <c r="D163" s="70"/>
      <c r="E163" s="70"/>
      <c r="F163" s="70"/>
      <c r="G163" s="70"/>
    </row>
    <row r="164" spans="1:7" ht="15.75">
      <c r="A164" s="70"/>
      <c r="B164" s="70"/>
      <c r="C164" s="70"/>
      <c r="D164" s="70"/>
      <c r="E164" s="70"/>
      <c r="F164" s="70"/>
      <c r="G164" s="70"/>
    </row>
    <row r="165" spans="1:7" ht="15.75">
      <c r="A165" s="70"/>
      <c r="B165" s="70"/>
      <c r="C165" s="70"/>
      <c r="D165" s="70"/>
      <c r="E165" s="70"/>
      <c r="F165" s="70"/>
      <c r="G165" s="70"/>
    </row>
    <row r="166" spans="1:7" ht="15.75">
      <c r="A166" s="70"/>
      <c r="B166" s="70"/>
      <c r="C166" s="70"/>
      <c r="D166" s="70"/>
      <c r="E166" s="70"/>
      <c r="F166" s="70"/>
      <c r="G166" s="70"/>
    </row>
    <row r="167" spans="1:7" ht="15.75">
      <c r="A167" s="70"/>
      <c r="B167" s="70"/>
      <c r="C167" s="70"/>
      <c r="D167" s="70"/>
      <c r="E167" s="70"/>
      <c r="F167" s="70"/>
      <c r="G167" s="70"/>
    </row>
    <row r="168" spans="1:7" ht="15.75">
      <c r="A168" s="70"/>
      <c r="B168" s="70"/>
      <c r="C168" s="70"/>
      <c r="D168" s="70"/>
      <c r="E168" s="70"/>
      <c r="F168" s="70"/>
      <c r="G168" s="70"/>
    </row>
    <row r="169" spans="1:7" ht="15.75">
      <c r="A169" s="70"/>
      <c r="B169" s="70"/>
      <c r="C169" s="70"/>
      <c r="D169" s="70"/>
      <c r="E169" s="70"/>
      <c r="F169" s="70"/>
      <c r="G169" s="70"/>
    </row>
    <row r="170" spans="1:7" ht="15.75">
      <c r="A170" s="70"/>
      <c r="B170" s="70"/>
      <c r="C170" s="70"/>
      <c r="D170" s="70"/>
      <c r="E170" s="70"/>
      <c r="F170" s="70"/>
      <c r="G170" s="70"/>
    </row>
    <row r="171" spans="1:7" ht="15.75">
      <c r="A171" s="70"/>
      <c r="B171" s="70"/>
      <c r="C171" s="70"/>
      <c r="D171" s="70"/>
      <c r="E171" s="70"/>
      <c r="F171" s="70"/>
      <c r="G171" s="70"/>
    </row>
    <row r="172" spans="1:7" ht="15.75">
      <c r="A172" s="70"/>
      <c r="B172" s="70"/>
      <c r="C172" s="70"/>
      <c r="D172" s="70"/>
      <c r="E172" s="70"/>
      <c r="F172" s="70"/>
      <c r="G172" s="70"/>
    </row>
    <row r="173" spans="1:7" ht="15.75">
      <c r="A173" s="70"/>
      <c r="B173" s="70"/>
      <c r="C173" s="70"/>
      <c r="D173" s="70"/>
      <c r="E173" s="70"/>
      <c r="F173" s="70"/>
      <c r="G173" s="70"/>
    </row>
    <row r="174" spans="1:7" ht="15.75">
      <c r="A174" s="70"/>
      <c r="B174" s="70"/>
      <c r="C174" s="70"/>
      <c r="D174" s="70"/>
      <c r="E174" s="70"/>
      <c r="F174" s="70"/>
      <c r="G174" s="70"/>
    </row>
    <row r="175" spans="1:7" ht="15.75">
      <c r="A175" s="70"/>
      <c r="B175" s="70"/>
      <c r="C175" s="70"/>
      <c r="D175" s="70"/>
      <c r="E175" s="70"/>
      <c r="F175" s="70"/>
      <c r="G175" s="70"/>
    </row>
    <row r="176" spans="1:7" ht="15.75">
      <c r="A176" s="70"/>
      <c r="B176" s="70"/>
      <c r="C176" s="70"/>
      <c r="D176" s="70"/>
      <c r="E176" s="70"/>
      <c r="F176" s="70"/>
      <c r="G176" s="70"/>
    </row>
    <row r="177" spans="1:7" ht="15.75">
      <c r="A177" s="70"/>
      <c r="B177" s="70"/>
      <c r="C177" s="70"/>
      <c r="D177" s="70"/>
      <c r="E177" s="70"/>
      <c r="F177" s="70"/>
      <c r="G177" s="70"/>
    </row>
    <row r="178" spans="1:7" ht="15.75">
      <c r="A178" s="70"/>
      <c r="B178" s="70"/>
      <c r="C178" s="70"/>
      <c r="D178" s="70"/>
      <c r="E178" s="70"/>
      <c r="F178" s="70"/>
      <c r="G178" s="70"/>
    </row>
    <row r="179" spans="1:7" ht="15.75">
      <c r="A179" s="70"/>
      <c r="B179" s="70"/>
      <c r="C179" s="70"/>
      <c r="D179" s="70"/>
      <c r="E179" s="70"/>
      <c r="F179" s="70"/>
      <c r="G179" s="70"/>
    </row>
    <row r="180" spans="1:7" ht="15.75">
      <c r="A180" s="70"/>
      <c r="B180" s="70"/>
      <c r="C180" s="70"/>
      <c r="D180" s="70"/>
      <c r="E180" s="70"/>
      <c r="F180" s="70"/>
      <c r="G180" s="70"/>
    </row>
    <row r="181" spans="1:7" ht="15.75">
      <c r="A181" s="70"/>
      <c r="B181" s="70"/>
      <c r="C181" s="70"/>
      <c r="D181" s="70"/>
      <c r="E181" s="70"/>
      <c r="F181" s="70"/>
      <c r="G181" s="70"/>
    </row>
    <row r="182" spans="1:7" ht="15.75">
      <c r="A182" s="70"/>
      <c r="B182" s="70"/>
      <c r="C182" s="70"/>
      <c r="D182" s="70"/>
      <c r="E182" s="70"/>
      <c r="F182" s="70"/>
      <c r="G182" s="70"/>
    </row>
    <row r="183" spans="1:7" ht="15.75">
      <c r="A183" s="70"/>
      <c r="B183" s="70"/>
      <c r="C183" s="70"/>
      <c r="D183" s="70"/>
      <c r="E183" s="70"/>
      <c r="F183" s="70"/>
      <c r="G183" s="70"/>
    </row>
    <row r="184" spans="1:7" ht="15.75">
      <c r="A184" s="70"/>
      <c r="B184" s="70"/>
      <c r="C184" s="70"/>
      <c r="D184" s="70"/>
      <c r="E184" s="70"/>
      <c r="F184" s="70"/>
      <c r="G184" s="70"/>
    </row>
    <row r="185" spans="1:7" ht="15.75">
      <c r="A185" s="70"/>
      <c r="B185" s="70"/>
      <c r="C185" s="70"/>
      <c r="D185" s="70"/>
      <c r="E185" s="70"/>
      <c r="F185" s="70"/>
      <c r="G185" s="70"/>
    </row>
    <row r="186" spans="1:7" ht="15.75">
      <c r="A186" s="70"/>
      <c r="B186" s="70"/>
      <c r="C186" s="70"/>
      <c r="D186" s="70"/>
      <c r="E186" s="70"/>
      <c r="F186" s="70"/>
      <c r="G186" s="70"/>
    </row>
    <row r="187" spans="1:7" ht="15.75">
      <c r="A187" s="70"/>
      <c r="B187" s="70"/>
      <c r="C187" s="70"/>
      <c r="D187" s="70"/>
      <c r="E187" s="70"/>
      <c r="F187" s="70"/>
      <c r="G187" s="70"/>
    </row>
    <row r="188" spans="1:7" ht="15.75">
      <c r="A188" s="70"/>
      <c r="B188" s="70"/>
      <c r="C188" s="70"/>
      <c r="D188" s="70"/>
      <c r="E188" s="70"/>
      <c r="F188" s="70"/>
      <c r="G188" s="70"/>
    </row>
    <row r="189" spans="1:7" ht="15.75">
      <c r="A189" s="70"/>
      <c r="B189" s="70"/>
      <c r="C189" s="70"/>
      <c r="D189" s="70"/>
      <c r="E189" s="70"/>
      <c r="F189" s="70"/>
      <c r="G189" s="70"/>
    </row>
    <row r="190" spans="1:7" ht="15.75">
      <c r="A190" s="70"/>
      <c r="B190" s="70"/>
      <c r="C190" s="70"/>
      <c r="D190" s="70"/>
      <c r="E190" s="70"/>
      <c r="F190" s="70"/>
      <c r="G190" s="70"/>
    </row>
    <row r="191" spans="1:7" ht="15.75">
      <c r="A191" s="70"/>
      <c r="B191" s="70"/>
      <c r="C191" s="70"/>
      <c r="D191" s="70"/>
      <c r="E191" s="70"/>
      <c r="F191" s="70"/>
      <c r="G191" s="70"/>
    </row>
    <row r="192" spans="1:7" ht="15.75">
      <c r="A192" s="70"/>
      <c r="B192" s="70"/>
      <c r="C192" s="70"/>
      <c r="D192" s="70"/>
      <c r="E192" s="70"/>
      <c r="F192" s="70"/>
      <c r="G192" s="70"/>
    </row>
    <row r="193" spans="1:7" ht="15.75">
      <c r="A193" s="70"/>
      <c r="B193" s="70"/>
      <c r="C193" s="70"/>
      <c r="D193" s="70"/>
      <c r="E193" s="70"/>
      <c r="F193" s="70"/>
      <c r="G193" s="70"/>
    </row>
    <row r="194" spans="1:7" ht="15.75">
      <c r="A194" s="70"/>
      <c r="B194" s="70"/>
      <c r="C194" s="70"/>
      <c r="D194" s="70"/>
      <c r="E194" s="70"/>
      <c r="F194" s="70"/>
      <c r="G194" s="70"/>
    </row>
    <row r="195" spans="1:7" ht="15.75">
      <c r="A195" s="70"/>
      <c r="B195" s="70"/>
      <c r="C195" s="70"/>
      <c r="D195" s="70"/>
      <c r="E195" s="70"/>
      <c r="F195" s="70"/>
      <c r="G195" s="70"/>
    </row>
    <row r="196" spans="1:7" ht="15.75">
      <c r="A196" s="70"/>
      <c r="B196" s="70"/>
      <c r="C196" s="70"/>
      <c r="D196" s="70"/>
      <c r="E196" s="70"/>
      <c r="F196" s="70"/>
      <c r="G196" s="70"/>
    </row>
    <row r="197" spans="1:7" ht="15.75">
      <c r="A197" s="70"/>
      <c r="B197" s="70"/>
      <c r="C197" s="70"/>
      <c r="D197" s="70"/>
      <c r="E197" s="70"/>
      <c r="F197" s="70"/>
      <c r="G197" s="70"/>
    </row>
    <row r="198" spans="1:7" ht="15.75">
      <c r="A198" s="70"/>
      <c r="B198" s="70"/>
      <c r="C198" s="70"/>
      <c r="D198" s="70"/>
      <c r="E198" s="70"/>
      <c r="F198" s="70"/>
      <c r="G198" s="70"/>
    </row>
    <row r="199" spans="1:7" ht="15.75">
      <c r="A199" s="70"/>
      <c r="B199" s="70"/>
      <c r="C199" s="70"/>
      <c r="D199" s="70"/>
      <c r="E199" s="70"/>
      <c r="F199" s="70"/>
      <c r="G199" s="70"/>
    </row>
    <row r="200" spans="1:7" ht="15.75">
      <c r="A200" s="70"/>
      <c r="B200" s="70"/>
      <c r="C200" s="70"/>
      <c r="D200" s="70"/>
      <c r="E200" s="70"/>
      <c r="F200" s="70"/>
      <c r="G200" s="70"/>
    </row>
    <row r="201" spans="1:7" ht="15.75">
      <c r="A201" s="70"/>
      <c r="B201" s="70"/>
      <c r="C201" s="70"/>
      <c r="D201" s="70"/>
      <c r="E201" s="70"/>
      <c r="F201" s="70"/>
      <c r="G201" s="70"/>
    </row>
    <row r="202" spans="1:7" ht="15.75">
      <c r="A202" s="70"/>
      <c r="B202" s="70"/>
      <c r="C202" s="70"/>
      <c r="D202" s="70"/>
      <c r="E202" s="70"/>
      <c r="F202" s="70"/>
      <c r="G202" s="70"/>
    </row>
    <row r="203" spans="1:7" ht="15.75">
      <c r="A203" s="70"/>
      <c r="B203" s="70"/>
      <c r="C203" s="70"/>
      <c r="D203" s="70"/>
      <c r="E203" s="70"/>
      <c r="F203" s="70"/>
      <c r="G203" s="70"/>
    </row>
    <row r="204" spans="1:7" ht="15.75">
      <c r="A204" s="70"/>
      <c r="B204" s="70"/>
      <c r="C204" s="70"/>
      <c r="D204" s="70"/>
      <c r="E204" s="70"/>
      <c r="F204" s="70"/>
      <c r="G204" s="70"/>
    </row>
    <row r="205" spans="1:7" ht="15.75">
      <c r="A205" s="70"/>
      <c r="B205" s="70"/>
      <c r="C205" s="70"/>
      <c r="D205" s="70"/>
      <c r="E205" s="70"/>
      <c r="F205" s="70"/>
      <c r="G205" s="70"/>
    </row>
    <row r="206" spans="1:7" ht="15.75">
      <c r="A206" s="70"/>
      <c r="B206" s="70"/>
      <c r="C206" s="70"/>
      <c r="D206" s="70"/>
      <c r="E206" s="70"/>
      <c r="F206" s="70"/>
      <c r="G206" s="70"/>
    </row>
    <row r="207" spans="1:7" ht="15.75">
      <c r="A207" s="70"/>
      <c r="B207" s="70"/>
      <c r="C207" s="70"/>
      <c r="D207" s="70"/>
      <c r="E207" s="70"/>
      <c r="F207" s="70"/>
      <c r="G207" s="70"/>
    </row>
    <row r="208" spans="1:7" ht="15.75">
      <c r="A208" s="70"/>
      <c r="B208" s="70"/>
      <c r="C208" s="70"/>
      <c r="D208" s="70"/>
      <c r="E208" s="70"/>
      <c r="F208" s="70"/>
      <c r="G208" s="70"/>
    </row>
    <row r="209" spans="1:7" ht="15.75">
      <c r="A209" s="70"/>
      <c r="B209" s="70"/>
      <c r="C209" s="70"/>
      <c r="D209" s="70"/>
      <c r="E209" s="70"/>
      <c r="F209" s="70"/>
      <c r="G209" s="70"/>
    </row>
    <row r="210" spans="1:7" ht="15.75">
      <c r="A210" s="70"/>
      <c r="B210" s="70"/>
      <c r="C210" s="70"/>
      <c r="D210" s="70"/>
      <c r="E210" s="70"/>
      <c r="F210" s="70"/>
      <c r="G210" s="70"/>
    </row>
    <row r="211" spans="1:7" ht="15.75">
      <c r="A211" s="70"/>
      <c r="B211" s="70"/>
      <c r="C211" s="70"/>
      <c r="D211" s="70"/>
      <c r="E211" s="70"/>
      <c r="F211" s="70"/>
      <c r="G211" s="70"/>
    </row>
    <row r="212" spans="1:7" ht="15.75">
      <c r="A212" s="70"/>
      <c r="B212" s="70"/>
      <c r="C212" s="70"/>
      <c r="D212" s="70"/>
      <c r="E212" s="70"/>
      <c r="F212" s="70"/>
      <c r="G212" s="70"/>
    </row>
    <row r="213" spans="1:7" ht="15.75">
      <c r="A213" s="70"/>
      <c r="B213" s="70"/>
      <c r="C213" s="70"/>
      <c r="D213" s="70"/>
      <c r="E213" s="70"/>
      <c r="F213" s="70"/>
      <c r="G213" s="70"/>
    </row>
    <row r="214" spans="1:7" ht="15.75">
      <c r="A214" s="70"/>
      <c r="B214" s="70"/>
      <c r="C214" s="70"/>
      <c r="D214" s="70"/>
      <c r="E214" s="70"/>
      <c r="F214" s="70"/>
      <c r="G214" s="70"/>
    </row>
    <row r="215" spans="1:7" ht="15.75">
      <c r="A215" s="70"/>
      <c r="B215" s="70"/>
      <c r="C215" s="70"/>
      <c r="D215" s="70"/>
      <c r="E215" s="70"/>
      <c r="F215" s="70"/>
      <c r="G215" s="70"/>
    </row>
    <row r="216" spans="1:7" ht="15.75">
      <c r="A216" s="70"/>
      <c r="B216" s="70"/>
      <c r="C216" s="70"/>
      <c r="D216" s="70"/>
      <c r="E216" s="70"/>
      <c r="F216" s="70"/>
      <c r="G216" s="70"/>
    </row>
    <row r="217" spans="1:7" ht="15.75">
      <c r="A217" s="70"/>
      <c r="B217" s="70"/>
      <c r="C217" s="70"/>
      <c r="D217" s="70"/>
      <c r="E217" s="70"/>
      <c r="F217" s="70"/>
      <c r="G217" s="70"/>
    </row>
    <row r="218" spans="1:7" ht="15.75">
      <c r="A218" s="70"/>
      <c r="B218" s="70"/>
      <c r="C218" s="70"/>
      <c r="D218" s="70"/>
      <c r="E218" s="70"/>
      <c r="F218" s="70"/>
      <c r="G218" s="70"/>
    </row>
    <row r="219" spans="1:7" ht="15.75">
      <c r="A219" s="70"/>
      <c r="B219" s="70"/>
      <c r="C219" s="70"/>
      <c r="D219" s="70"/>
      <c r="E219" s="70"/>
      <c r="F219" s="70"/>
      <c r="G219" s="70"/>
    </row>
    <row r="220" spans="1:7" ht="15.75">
      <c r="A220" s="70"/>
      <c r="B220" s="70"/>
      <c r="C220" s="70"/>
      <c r="D220" s="70"/>
      <c r="E220" s="70"/>
      <c r="F220" s="70"/>
      <c r="G220" s="70"/>
    </row>
    <row r="221" spans="1:7" ht="15.75">
      <c r="A221" s="70"/>
      <c r="B221" s="70"/>
      <c r="C221" s="70"/>
      <c r="D221" s="70"/>
      <c r="E221" s="70"/>
      <c r="F221" s="70"/>
      <c r="G221" s="70"/>
    </row>
    <row r="222" spans="1:7" ht="15.75">
      <c r="A222" s="70"/>
      <c r="B222" s="70"/>
      <c r="C222" s="70"/>
      <c r="D222" s="70"/>
      <c r="E222" s="70"/>
      <c r="F222" s="70"/>
      <c r="G222" s="70"/>
    </row>
    <row r="223" spans="1:7" ht="15.75">
      <c r="A223" s="70"/>
      <c r="B223" s="70"/>
      <c r="C223" s="70"/>
      <c r="D223" s="70"/>
      <c r="E223" s="70"/>
      <c r="F223" s="70"/>
      <c r="G223" s="70"/>
    </row>
    <row r="224" spans="1:7" ht="15.75">
      <c r="A224" s="70"/>
      <c r="B224" s="70"/>
      <c r="C224" s="70"/>
      <c r="D224" s="70"/>
      <c r="E224" s="70"/>
      <c r="F224" s="70"/>
      <c r="G224" s="70"/>
    </row>
    <row r="225" spans="1:7" ht="15.75">
      <c r="A225" s="70"/>
      <c r="B225" s="70"/>
      <c r="C225" s="70"/>
      <c r="D225" s="70"/>
      <c r="E225" s="70"/>
      <c r="F225" s="70"/>
      <c r="G225" s="70"/>
    </row>
    <row r="226" spans="1:7" ht="15.75">
      <c r="A226" s="70"/>
      <c r="B226" s="70"/>
      <c r="C226" s="70"/>
      <c r="D226" s="70"/>
      <c r="E226" s="70"/>
      <c r="F226" s="70"/>
      <c r="G226" s="70"/>
    </row>
    <row r="227" spans="1:7" ht="15.75">
      <c r="A227" s="70"/>
      <c r="B227" s="70"/>
      <c r="C227" s="70"/>
      <c r="D227" s="70"/>
      <c r="E227" s="70"/>
      <c r="F227" s="70"/>
      <c r="G227" s="70"/>
    </row>
    <row r="228" spans="1:7" ht="15.75">
      <c r="A228" s="70"/>
      <c r="B228" s="70"/>
      <c r="C228" s="70"/>
      <c r="D228" s="70"/>
      <c r="E228" s="70"/>
      <c r="F228" s="70"/>
      <c r="G228" s="70"/>
    </row>
    <row r="229" spans="1:7" ht="15.75">
      <c r="A229" s="70"/>
      <c r="B229" s="70"/>
      <c r="C229" s="70"/>
      <c r="D229" s="70"/>
      <c r="E229" s="70"/>
      <c r="F229" s="70"/>
      <c r="G229" s="70"/>
    </row>
    <row r="230" spans="1:7" ht="15.75">
      <c r="A230" s="70"/>
      <c r="B230" s="70"/>
      <c r="C230" s="70"/>
      <c r="D230" s="70"/>
      <c r="E230" s="70"/>
      <c r="F230" s="70"/>
      <c r="G230" s="70"/>
    </row>
    <row r="231" spans="1:7" ht="15.75">
      <c r="A231" s="70"/>
      <c r="B231" s="70"/>
      <c r="C231" s="70"/>
      <c r="D231" s="70"/>
      <c r="E231" s="70"/>
      <c r="F231" s="70"/>
      <c r="G231" s="70"/>
    </row>
    <row r="232" spans="1:7" ht="15.75">
      <c r="A232" s="70"/>
      <c r="B232" s="70"/>
      <c r="C232" s="70"/>
      <c r="D232" s="70"/>
      <c r="E232" s="70"/>
      <c r="F232" s="70"/>
      <c r="G232" s="70"/>
    </row>
    <row r="233" spans="1:7" ht="15.75">
      <c r="A233" s="70"/>
      <c r="B233" s="70"/>
      <c r="C233" s="70"/>
      <c r="D233" s="70"/>
      <c r="E233" s="70"/>
      <c r="F233" s="70"/>
      <c r="G233" s="70"/>
    </row>
    <row r="234" spans="1:7" ht="15.75">
      <c r="A234" s="70"/>
      <c r="B234" s="70"/>
      <c r="C234" s="70"/>
      <c r="D234" s="70"/>
      <c r="E234" s="70"/>
      <c r="F234" s="70"/>
      <c r="G234" s="70"/>
    </row>
  </sheetData>
  <sheetProtection/>
  <mergeCells count="15">
    <mergeCell ref="A5:G5"/>
    <mergeCell ref="C6:E6"/>
    <mergeCell ref="A7:A8"/>
    <mergeCell ref="B7:B8"/>
    <mergeCell ref="C7:C8"/>
    <mergeCell ref="D7:D8"/>
    <mergeCell ref="E7:E8"/>
    <mergeCell ref="E1:G1"/>
    <mergeCell ref="E2:G2"/>
    <mergeCell ref="E3:G3"/>
    <mergeCell ref="A32:G32"/>
    <mergeCell ref="F7:F8"/>
    <mergeCell ref="G7:G8"/>
    <mergeCell ref="A9:A16"/>
    <mergeCell ref="A17:A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Anna</cp:lastModifiedBy>
  <cp:lastPrinted>2020-03-13T07:54:33Z</cp:lastPrinted>
  <dcterms:created xsi:type="dcterms:W3CDTF">2008-12-11T08:48:16Z</dcterms:created>
  <dcterms:modified xsi:type="dcterms:W3CDTF">2020-04-14T09:15:23Z</dcterms:modified>
  <cp:category/>
  <cp:version/>
  <cp:contentType/>
  <cp:contentStatus/>
</cp:coreProperties>
</file>